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itnik\Desktop\PÍTR\2023\Oprava výhybek v žst. Kopřivnice, nákl. nádraží\1 KONEČNÝ\"/>
    </mc:Choice>
  </mc:AlternateContent>
  <bookViews>
    <workbookView xWindow="0" yWindow="0" windowWidth="23040" windowHeight="9204"/>
  </bookViews>
  <sheets>
    <sheet name="Rekapitulace stavby" sheetId="1" r:id="rId1"/>
    <sheet name="SO 01 - ST - Oprava výhyb..." sheetId="2" r:id="rId2"/>
    <sheet name="SO 02 - ST - Oprava přípo..." sheetId="3" r:id="rId3"/>
    <sheet name="SO 03 - 01 - SSZT - Sborn..." sheetId="4" r:id="rId4"/>
    <sheet name="SO 03 - 02 - SSZT - ÚRS" sheetId="5" r:id="rId5"/>
    <sheet name="SO 04 - SEE - Oprava EOV ..." sheetId="6" r:id="rId6"/>
    <sheet name="VON - Oprava výhybek v žs..." sheetId="7" r:id="rId7"/>
  </sheets>
  <definedNames>
    <definedName name="_xlnm._FilterDatabase" localSheetId="1" hidden="1">'SO 01 - ST - Oprava výhyb...'!$C$118:$K$230</definedName>
    <definedName name="_xlnm._FilterDatabase" localSheetId="2" hidden="1">'SO 02 - ST - Oprava přípo...'!$C$118:$K$288</definedName>
    <definedName name="_xlnm._FilterDatabase" localSheetId="3" hidden="1">'SO 03 - 01 - SSZT - Sborn...'!$C$122:$K$235</definedName>
    <definedName name="_xlnm._FilterDatabase" localSheetId="4" hidden="1">'SO 03 - 02 - SSZT - ÚRS'!$C$121:$K$126</definedName>
    <definedName name="_xlnm._FilterDatabase" localSheetId="5" hidden="1">'SO 04 - SEE - Oprava EOV ...'!$C$120:$K$183</definedName>
    <definedName name="_xlnm._FilterDatabase" localSheetId="6" hidden="1">'VON - Oprava výhybek v žs...'!$C$116:$K$148</definedName>
    <definedName name="_xlnm.Print_Titles" localSheetId="0">'Rekapitulace stavby'!$92:$92</definedName>
    <definedName name="_xlnm.Print_Titles" localSheetId="1">'SO 01 - ST - Oprava výhyb...'!$118:$118</definedName>
    <definedName name="_xlnm.Print_Titles" localSheetId="2">'SO 02 - ST - Oprava přípo...'!$118:$118</definedName>
    <definedName name="_xlnm.Print_Titles" localSheetId="3">'SO 03 - 01 - SSZT - Sborn...'!$122:$122</definedName>
    <definedName name="_xlnm.Print_Titles" localSheetId="4">'SO 03 - 02 - SSZT - ÚRS'!$121:$121</definedName>
    <definedName name="_xlnm.Print_Titles" localSheetId="5">'SO 04 - SEE - Oprava EOV ...'!$120:$120</definedName>
    <definedName name="_xlnm.Print_Titles" localSheetId="6">'VON - Oprava výhybek v žs...'!$116:$116</definedName>
    <definedName name="_xlnm.Print_Area" localSheetId="0">'Rekapitulace stavby'!$D$4:$AO$76,'Rekapitulace stavby'!$C$82:$AQ$102</definedName>
    <definedName name="_xlnm.Print_Area" localSheetId="1">'SO 01 - ST - Oprava výhyb...'!$C$4:$J$39,'SO 01 - ST - Oprava výhyb...'!$C$50:$J$76,'SO 01 - ST - Oprava výhyb...'!$C$82:$J$100,'SO 01 - ST - Oprava výhyb...'!$C$106:$K$230</definedName>
    <definedName name="_xlnm.Print_Area" localSheetId="2">'SO 02 - ST - Oprava přípo...'!$C$4:$J$39,'SO 02 - ST - Oprava přípo...'!$C$50:$J$76,'SO 02 - ST - Oprava přípo...'!$C$82:$J$100,'SO 02 - ST - Oprava přípo...'!$C$106:$K$288</definedName>
    <definedName name="_xlnm.Print_Area" localSheetId="3">'SO 03 - 01 - SSZT - Sborn...'!$C$4:$J$41,'SO 03 - 01 - SSZT - Sborn...'!$C$50:$J$76,'SO 03 - 01 - SSZT - Sborn...'!$C$82:$J$102,'SO 03 - 01 - SSZT - Sborn...'!$C$108:$K$235</definedName>
    <definedName name="_xlnm.Print_Area" localSheetId="4">'SO 03 - 02 - SSZT - ÚRS'!$C$4:$J$41,'SO 03 - 02 - SSZT - ÚRS'!$C$50:$J$76,'SO 03 - 02 - SSZT - ÚRS'!$C$82:$J$101,'SO 03 - 02 - SSZT - ÚRS'!$C$107:$K$126</definedName>
    <definedName name="_xlnm.Print_Area" localSheetId="5">'SO 04 - SEE - Oprava EOV ...'!$C$4:$J$39,'SO 04 - SEE - Oprava EOV ...'!$C$50:$J$76,'SO 04 - SEE - Oprava EOV ...'!$C$82:$J$102,'SO 04 - SEE - Oprava EOV ...'!$C$108:$K$183</definedName>
    <definedName name="_xlnm.Print_Area" localSheetId="6">'VON - Oprava výhybek v žs...'!$C$4:$J$39,'VON - Oprava výhybek v žs...'!$C$50:$J$76,'VON - Oprava výhybek v žs...'!$C$82:$J$98,'VON - Oprava výhybek v žs...'!$C$104:$K$148</definedName>
  </definedNames>
  <calcPr calcId="162913"/>
</workbook>
</file>

<file path=xl/calcChain.xml><?xml version="1.0" encoding="utf-8"?>
<calcChain xmlns="http://schemas.openxmlformats.org/spreadsheetml/2006/main">
  <c r="J37" i="7" l="1"/>
  <c r="J36" i="7"/>
  <c r="AY101" i="1"/>
  <c r="J35" i="7"/>
  <c r="AX101" i="1" s="1"/>
  <c r="BI146" i="7"/>
  <c r="BH146" i="7"/>
  <c r="BG146" i="7"/>
  <c r="BF146" i="7"/>
  <c r="T146" i="7"/>
  <c r="R146" i="7"/>
  <c r="P146" i="7"/>
  <c r="BI143" i="7"/>
  <c r="BH143" i="7"/>
  <c r="BG143" i="7"/>
  <c r="BF143" i="7"/>
  <c r="T143" i="7"/>
  <c r="R143" i="7"/>
  <c r="P143" i="7"/>
  <c r="BI140" i="7"/>
  <c r="BH140" i="7"/>
  <c r="BG140" i="7"/>
  <c r="BF140" i="7"/>
  <c r="T140" i="7"/>
  <c r="R140" i="7"/>
  <c r="P140" i="7"/>
  <c r="BI136" i="7"/>
  <c r="BH136" i="7"/>
  <c r="BG136" i="7"/>
  <c r="BF136" i="7"/>
  <c r="T136" i="7"/>
  <c r="R136" i="7"/>
  <c r="P136" i="7"/>
  <c r="BI132" i="7"/>
  <c r="BH132" i="7"/>
  <c r="BG132" i="7"/>
  <c r="BF132" i="7"/>
  <c r="T132" i="7"/>
  <c r="R132" i="7"/>
  <c r="P132" i="7"/>
  <c r="BI129" i="7"/>
  <c r="BH129" i="7"/>
  <c r="BG129" i="7"/>
  <c r="BF129" i="7"/>
  <c r="T129" i="7"/>
  <c r="R129" i="7"/>
  <c r="P129" i="7"/>
  <c r="BI127" i="7"/>
  <c r="BH127" i="7"/>
  <c r="BG127" i="7"/>
  <c r="BF127" i="7"/>
  <c r="T127" i="7"/>
  <c r="R127" i="7"/>
  <c r="P127" i="7"/>
  <c r="BI125" i="7"/>
  <c r="BH125" i="7"/>
  <c r="BG125" i="7"/>
  <c r="BF125" i="7"/>
  <c r="T125" i="7"/>
  <c r="R125" i="7"/>
  <c r="P125" i="7"/>
  <c r="BI123" i="7"/>
  <c r="BH123" i="7"/>
  <c r="BG123" i="7"/>
  <c r="BF123" i="7"/>
  <c r="T123" i="7"/>
  <c r="R123" i="7"/>
  <c r="P123" i="7"/>
  <c r="BI121" i="7"/>
  <c r="BH121" i="7"/>
  <c r="BG121" i="7"/>
  <c r="BF121" i="7"/>
  <c r="T121" i="7"/>
  <c r="R121" i="7"/>
  <c r="P121" i="7"/>
  <c r="BI119" i="7"/>
  <c r="BH119" i="7"/>
  <c r="BG119" i="7"/>
  <c r="BF119" i="7"/>
  <c r="T119" i="7"/>
  <c r="R119" i="7"/>
  <c r="P119" i="7"/>
  <c r="F113" i="7"/>
  <c r="F111" i="7"/>
  <c r="E109" i="7"/>
  <c r="F91" i="7"/>
  <c r="F89" i="7"/>
  <c r="E87" i="7"/>
  <c r="J24" i="7"/>
  <c r="E24" i="7"/>
  <c r="J114" i="7" s="1"/>
  <c r="J23" i="7"/>
  <c r="J21" i="7"/>
  <c r="E21" i="7"/>
  <c r="J113" i="7" s="1"/>
  <c r="J20" i="7"/>
  <c r="J18" i="7"/>
  <c r="E18" i="7"/>
  <c r="F92" i="7" s="1"/>
  <c r="J17" i="7"/>
  <c r="J12" i="7"/>
  <c r="J89" i="7" s="1"/>
  <c r="E7" i="7"/>
  <c r="E107" i="7"/>
  <c r="J37" i="6"/>
  <c r="J36" i="6"/>
  <c r="AY100" i="1" s="1"/>
  <c r="J35" i="6"/>
  <c r="AX100" i="1" s="1"/>
  <c r="BI182" i="6"/>
  <c r="BH182" i="6"/>
  <c r="BG182" i="6"/>
  <c r="BF182" i="6"/>
  <c r="T182" i="6"/>
  <c r="R182" i="6"/>
  <c r="P182" i="6"/>
  <c r="BI180" i="6"/>
  <c r="BH180" i="6"/>
  <c r="BG180" i="6"/>
  <c r="BF180" i="6"/>
  <c r="T180" i="6"/>
  <c r="R180" i="6"/>
  <c r="P180" i="6"/>
  <c r="BI177" i="6"/>
  <c r="BH177" i="6"/>
  <c r="BG177" i="6"/>
  <c r="BF177" i="6"/>
  <c r="T177" i="6"/>
  <c r="R177" i="6"/>
  <c r="P177" i="6"/>
  <c r="BI175" i="6"/>
  <c r="BH175" i="6"/>
  <c r="BG175" i="6"/>
  <c r="BF175" i="6"/>
  <c r="T175" i="6"/>
  <c r="R175" i="6"/>
  <c r="P175" i="6"/>
  <c r="BI173" i="6"/>
  <c r="BH173" i="6"/>
  <c r="BG173" i="6"/>
  <c r="BF173" i="6"/>
  <c r="T173" i="6"/>
  <c r="R173" i="6"/>
  <c r="P173" i="6"/>
  <c r="BI171" i="6"/>
  <c r="BH171" i="6"/>
  <c r="BG171" i="6"/>
  <c r="BF171" i="6"/>
  <c r="T171" i="6"/>
  <c r="R171" i="6"/>
  <c r="P171" i="6"/>
  <c r="BI169" i="6"/>
  <c r="BH169" i="6"/>
  <c r="BG169" i="6"/>
  <c r="BF169" i="6"/>
  <c r="T169" i="6"/>
  <c r="R169" i="6"/>
  <c r="P169" i="6"/>
  <c r="BI167" i="6"/>
  <c r="BH167" i="6"/>
  <c r="BG167" i="6"/>
  <c r="BF167" i="6"/>
  <c r="T167" i="6"/>
  <c r="R167" i="6"/>
  <c r="P167" i="6"/>
  <c r="BI165" i="6"/>
  <c r="BH165" i="6"/>
  <c r="BG165" i="6"/>
  <c r="BF165" i="6"/>
  <c r="T165" i="6"/>
  <c r="R165" i="6"/>
  <c r="P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2" i="6"/>
  <c r="BH132" i="6"/>
  <c r="BG132" i="6"/>
  <c r="BF132" i="6"/>
  <c r="T132" i="6"/>
  <c r="R132" i="6"/>
  <c r="P132" i="6"/>
  <c r="BI128" i="6"/>
  <c r="BH128" i="6"/>
  <c r="BG128" i="6"/>
  <c r="BF128" i="6"/>
  <c r="T128" i="6"/>
  <c r="R128" i="6"/>
  <c r="P128" i="6"/>
  <c r="BI124" i="6"/>
  <c r="BH124" i="6"/>
  <c r="BG124" i="6"/>
  <c r="BF124" i="6"/>
  <c r="T124" i="6"/>
  <c r="R124" i="6"/>
  <c r="P124" i="6"/>
  <c r="J118" i="6"/>
  <c r="F117" i="6"/>
  <c r="F115" i="6"/>
  <c r="E113" i="6"/>
  <c r="J92" i="6"/>
  <c r="F91" i="6"/>
  <c r="F89" i="6"/>
  <c r="E87" i="6"/>
  <c r="J21" i="6"/>
  <c r="E21" i="6"/>
  <c r="J117" i="6" s="1"/>
  <c r="J20" i="6"/>
  <c r="J18" i="6"/>
  <c r="E18" i="6"/>
  <c r="F92" i="6"/>
  <c r="J17" i="6"/>
  <c r="J12" i="6"/>
  <c r="J115" i="6"/>
  <c r="E7" i="6"/>
  <c r="E111" i="6" s="1"/>
  <c r="J39" i="5"/>
  <c r="J38" i="5"/>
  <c r="AY99" i="1" s="1"/>
  <c r="J37" i="5"/>
  <c r="AX99" i="1"/>
  <c r="BI125" i="5"/>
  <c r="BH125" i="5"/>
  <c r="BG125" i="5"/>
  <c r="BF125" i="5"/>
  <c r="J36" i="5" s="1"/>
  <c r="T125" i="5"/>
  <c r="T124" i="5" s="1"/>
  <c r="T123" i="5" s="1"/>
  <c r="T122" i="5" s="1"/>
  <c r="R125" i="5"/>
  <c r="R124" i="5" s="1"/>
  <c r="R123" i="5" s="1"/>
  <c r="R122" i="5" s="1"/>
  <c r="P125" i="5"/>
  <c r="P124" i="5"/>
  <c r="P123" i="5" s="1"/>
  <c r="P122" i="5" s="1"/>
  <c r="AU99" i="1" s="1"/>
  <c r="J119" i="5"/>
  <c r="F118" i="5"/>
  <c r="F116" i="5"/>
  <c r="E114" i="5"/>
  <c r="J94" i="5"/>
  <c r="F93" i="5"/>
  <c r="F91" i="5"/>
  <c r="E89" i="5"/>
  <c r="J23" i="5"/>
  <c r="E23" i="5"/>
  <c r="J93" i="5"/>
  <c r="J22" i="5"/>
  <c r="J20" i="5"/>
  <c r="E20" i="5"/>
  <c r="F119" i="5"/>
  <c r="J19" i="5"/>
  <c r="J14" i="5"/>
  <c r="J116" i="5" s="1"/>
  <c r="E7" i="5"/>
  <c r="E110" i="5" s="1"/>
  <c r="J39" i="4"/>
  <c r="J38" i="4"/>
  <c r="AY98" i="1"/>
  <c r="J37" i="4"/>
  <c r="AX98" i="1"/>
  <c r="BI232" i="4"/>
  <c r="BH232" i="4"/>
  <c r="BG232" i="4"/>
  <c r="BF232" i="4"/>
  <c r="T232" i="4"/>
  <c r="R232" i="4"/>
  <c r="P232" i="4"/>
  <c r="BI228" i="4"/>
  <c r="BH228" i="4"/>
  <c r="BG228" i="4"/>
  <c r="BF228" i="4"/>
  <c r="T228" i="4"/>
  <c r="R228" i="4"/>
  <c r="P228" i="4"/>
  <c r="BI223" i="4"/>
  <c r="BH223" i="4"/>
  <c r="BG223" i="4"/>
  <c r="BF223" i="4"/>
  <c r="T223" i="4"/>
  <c r="R223" i="4"/>
  <c r="P223" i="4"/>
  <c r="BI219" i="4"/>
  <c r="BH219" i="4"/>
  <c r="BG219" i="4"/>
  <c r="BF219" i="4"/>
  <c r="T219" i="4"/>
  <c r="R219" i="4"/>
  <c r="P219" i="4"/>
  <c r="BI215" i="4"/>
  <c r="BH215" i="4"/>
  <c r="BG215" i="4"/>
  <c r="BF215" i="4"/>
  <c r="T215" i="4"/>
  <c r="R215" i="4"/>
  <c r="R214" i="4" s="1"/>
  <c r="P215" i="4"/>
  <c r="BI212" i="4"/>
  <c r="BH212" i="4"/>
  <c r="BG212" i="4"/>
  <c r="BF212" i="4"/>
  <c r="T212" i="4"/>
  <c r="R212" i="4"/>
  <c r="P212" i="4"/>
  <c r="BI210" i="4"/>
  <c r="BH210" i="4"/>
  <c r="BG210" i="4"/>
  <c r="BF210" i="4"/>
  <c r="T210" i="4"/>
  <c r="R210" i="4"/>
  <c r="P210" i="4"/>
  <c r="BI208" i="4"/>
  <c r="BH208" i="4"/>
  <c r="BG208" i="4"/>
  <c r="BF208" i="4"/>
  <c r="T208" i="4"/>
  <c r="R208" i="4"/>
  <c r="P208" i="4"/>
  <c r="BI206" i="4"/>
  <c r="BH206" i="4"/>
  <c r="BG206" i="4"/>
  <c r="BF206" i="4"/>
  <c r="T206" i="4"/>
  <c r="R206" i="4"/>
  <c r="P206" i="4"/>
  <c r="BI204" i="4"/>
  <c r="BH204" i="4"/>
  <c r="BG204" i="4"/>
  <c r="BF204" i="4"/>
  <c r="T204" i="4"/>
  <c r="R204" i="4"/>
  <c r="P204" i="4"/>
  <c r="BI199" i="4"/>
  <c r="BH199" i="4"/>
  <c r="BG199" i="4"/>
  <c r="BF199" i="4"/>
  <c r="T199" i="4"/>
  <c r="R199" i="4"/>
  <c r="P199" i="4"/>
  <c r="BI194" i="4"/>
  <c r="BH194" i="4"/>
  <c r="BG194" i="4"/>
  <c r="BF194" i="4"/>
  <c r="T194" i="4"/>
  <c r="R194" i="4"/>
  <c r="P194" i="4"/>
  <c r="BI189" i="4"/>
  <c r="BH189" i="4"/>
  <c r="BG189" i="4"/>
  <c r="BF189" i="4"/>
  <c r="T189" i="4"/>
  <c r="R189" i="4"/>
  <c r="P189" i="4"/>
  <c r="BI187" i="4"/>
  <c r="BH187" i="4"/>
  <c r="BG187" i="4"/>
  <c r="BF187" i="4"/>
  <c r="T187" i="4"/>
  <c r="R187" i="4"/>
  <c r="P187" i="4"/>
  <c r="BI185" i="4"/>
  <c r="BH185" i="4"/>
  <c r="BG185" i="4"/>
  <c r="BF185" i="4"/>
  <c r="T185" i="4"/>
  <c r="R185" i="4"/>
  <c r="P185" i="4"/>
  <c r="BI183" i="4"/>
  <c r="BH183" i="4"/>
  <c r="BG183" i="4"/>
  <c r="BF183" i="4"/>
  <c r="T183" i="4"/>
  <c r="R183" i="4"/>
  <c r="P183" i="4"/>
  <c r="BI178" i="4"/>
  <c r="BH178" i="4"/>
  <c r="BG178" i="4"/>
  <c r="BF178" i="4"/>
  <c r="T178" i="4"/>
  <c r="R178" i="4"/>
  <c r="P178" i="4"/>
  <c r="BI176" i="4"/>
  <c r="BH176" i="4"/>
  <c r="BG176" i="4"/>
  <c r="BF176" i="4"/>
  <c r="T176" i="4"/>
  <c r="R176" i="4"/>
  <c r="P176" i="4"/>
  <c r="BI171" i="4"/>
  <c r="BH171" i="4"/>
  <c r="BG171" i="4"/>
  <c r="BF171" i="4"/>
  <c r="T171" i="4"/>
  <c r="R171" i="4"/>
  <c r="P171" i="4"/>
  <c r="BI167" i="4"/>
  <c r="BH167" i="4"/>
  <c r="BG167" i="4"/>
  <c r="BF167" i="4"/>
  <c r="T167" i="4"/>
  <c r="R167" i="4"/>
  <c r="P167" i="4"/>
  <c r="BI162" i="4"/>
  <c r="BH162" i="4"/>
  <c r="BG162" i="4"/>
  <c r="BF162" i="4"/>
  <c r="T162" i="4"/>
  <c r="R162" i="4"/>
  <c r="P162" i="4"/>
  <c r="BI157" i="4"/>
  <c r="BH157" i="4"/>
  <c r="BG157" i="4"/>
  <c r="BF157" i="4"/>
  <c r="T157" i="4"/>
  <c r="R157" i="4"/>
  <c r="P157" i="4"/>
  <c r="BI153" i="4"/>
  <c r="BH153" i="4"/>
  <c r="BG153" i="4"/>
  <c r="BF153" i="4"/>
  <c r="T153" i="4"/>
  <c r="R153" i="4"/>
  <c r="P153" i="4"/>
  <c r="BI149" i="4"/>
  <c r="BH149" i="4"/>
  <c r="BG149" i="4"/>
  <c r="BF149" i="4"/>
  <c r="T149" i="4"/>
  <c r="R149" i="4"/>
  <c r="P149" i="4"/>
  <c r="BI144" i="4"/>
  <c r="BH144" i="4"/>
  <c r="BG144" i="4"/>
  <c r="BF144" i="4"/>
  <c r="T144" i="4"/>
  <c r="R144" i="4"/>
  <c r="P144"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6" i="4"/>
  <c r="BH126" i="4"/>
  <c r="BG126" i="4"/>
  <c r="BF126" i="4"/>
  <c r="T126" i="4"/>
  <c r="R126" i="4"/>
  <c r="P126" i="4"/>
  <c r="J120" i="4"/>
  <c r="F119" i="4"/>
  <c r="F117" i="4"/>
  <c r="E115" i="4"/>
  <c r="J94" i="4"/>
  <c r="F93" i="4"/>
  <c r="F91" i="4"/>
  <c r="E89" i="4"/>
  <c r="J23" i="4"/>
  <c r="E23" i="4"/>
  <c r="J119" i="4" s="1"/>
  <c r="J22" i="4"/>
  <c r="J20" i="4"/>
  <c r="E20" i="4"/>
  <c r="F120" i="4" s="1"/>
  <c r="J19" i="4"/>
  <c r="J14" i="4"/>
  <c r="J91" i="4"/>
  <c r="E7" i="4"/>
  <c r="E85" i="4" s="1"/>
  <c r="J37" i="3"/>
  <c r="J36" i="3"/>
  <c r="AY96" i="1"/>
  <c r="J35" i="3"/>
  <c r="AX96" i="1"/>
  <c r="BI286" i="3"/>
  <c r="BH286" i="3"/>
  <c r="BG286" i="3"/>
  <c r="BF286" i="3"/>
  <c r="T286" i="3"/>
  <c r="R286" i="3"/>
  <c r="P286" i="3"/>
  <c r="BI282" i="3"/>
  <c r="BH282" i="3"/>
  <c r="BG282" i="3"/>
  <c r="BF282" i="3"/>
  <c r="T282" i="3"/>
  <c r="R282" i="3"/>
  <c r="P282" i="3"/>
  <c r="BI278" i="3"/>
  <c r="BH278" i="3"/>
  <c r="BG278" i="3"/>
  <c r="BF278" i="3"/>
  <c r="T278" i="3"/>
  <c r="R278" i="3"/>
  <c r="P278" i="3"/>
  <c r="BI275" i="3"/>
  <c r="BH275" i="3"/>
  <c r="BG275" i="3"/>
  <c r="BF275" i="3"/>
  <c r="T275" i="3"/>
  <c r="R275" i="3"/>
  <c r="P275" i="3"/>
  <c r="BI273" i="3"/>
  <c r="BH273" i="3"/>
  <c r="BG273" i="3"/>
  <c r="BF273" i="3"/>
  <c r="T273" i="3"/>
  <c r="R273" i="3"/>
  <c r="P273" i="3"/>
  <c r="BI270" i="3"/>
  <c r="BH270" i="3"/>
  <c r="BG270" i="3"/>
  <c r="BF270" i="3"/>
  <c r="T270" i="3"/>
  <c r="R270" i="3"/>
  <c r="P270" i="3"/>
  <c r="BI268" i="3"/>
  <c r="BH268" i="3"/>
  <c r="BG268" i="3"/>
  <c r="BF268" i="3"/>
  <c r="T268" i="3"/>
  <c r="R268" i="3"/>
  <c r="P268" i="3"/>
  <c r="BI266" i="3"/>
  <c r="BH266" i="3"/>
  <c r="BG266" i="3"/>
  <c r="BF266" i="3"/>
  <c r="T266" i="3"/>
  <c r="R266" i="3"/>
  <c r="P266" i="3"/>
  <c r="BI263" i="3"/>
  <c r="BH263" i="3"/>
  <c r="BG263" i="3"/>
  <c r="BF263" i="3"/>
  <c r="T263" i="3"/>
  <c r="R263" i="3"/>
  <c r="P263" i="3"/>
  <c r="BI260" i="3"/>
  <c r="BH260" i="3"/>
  <c r="BG260" i="3"/>
  <c r="BF260" i="3"/>
  <c r="T260" i="3"/>
  <c r="R260" i="3"/>
  <c r="P260" i="3"/>
  <c r="BI257" i="3"/>
  <c r="BH257" i="3"/>
  <c r="BG257" i="3"/>
  <c r="BF257" i="3"/>
  <c r="T257" i="3"/>
  <c r="R257" i="3"/>
  <c r="P257" i="3"/>
  <c r="BI254" i="3"/>
  <c r="BH254" i="3"/>
  <c r="BG254" i="3"/>
  <c r="BF254" i="3"/>
  <c r="T254" i="3"/>
  <c r="R254" i="3"/>
  <c r="P254" i="3"/>
  <c r="BI251" i="3"/>
  <c r="BH251" i="3"/>
  <c r="BG251" i="3"/>
  <c r="BF251" i="3"/>
  <c r="T251" i="3"/>
  <c r="R251" i="3"/>
  <c r="P251" i="3"/>
  <c r="BI248" i="3"/>
  <c r="BH248" i="3"/>
  <c r="BG248" i="3"/>
  <c r="BF248" i="3"/>
  <c r="T248" i="3"/>
  <c r="R248" i="3"/>
  <c r="P248" i="3"/>
  <c r="BI246" i="3"/>
  <c r="BH246" i="3"/>
  <c r="BG246" i="3"/>
  <c r="BF246" i="3"/>
  <c r="T246" i="3"/>
  <c r="R246" i="3"/>
  <c r="P246" i="3"/>
  <c r="BI243" i="3"/>
  <c r="BH243" i="3"/>
  <c r="BG243" i="3"/>
  <c r="BF243" i="3"/>
  <c r="T243" i="3"/>
  <c r="R243" i="3"/>
  <c r="P243" i="3"/>
  <c r="BI240" i="3"/>
  <c r="BH240" i="3"/>
  <c r="BG240" i="3"/>
  <c r="BF240" i="3"/>
  <c r="T240" i="3"/>
  <c r="R240" i="3"/>
  <c r="P240" i="3"/>
  <c r="BI237" i="3"/>
  <c r="BH237" i="3"/>
  <c r="BG237" i="3"/>
  <c r="BF237" i="3"/>
  <c r="T237" i="3"/>
  <c r="R237" i="3"/>
  <c r="P237" i="3"/>
  <c r="BI235" i="3"/>
  <c r="BH235" i="3"/>
  <c r="BG235" i="3"/>
  <c r="BF235" i="3"/>
  <c r="T235" i="3"/>
  <c r="R235" i="3"/>
  <c r="P235" i="3"/>
  <c r="BI232" i="3"/>
  <c r="BH232" i="3"/>
  <c r="BG232" i="3"/>
  <c r="BF232" i="3"/>
  <c r="T232" i="3"/>
  <c r="R232" i="3"/>
  <c r="P232" i="3"/>
  <c r="BI230" i="3"/>
  <c r="BH230" i="3"/>
  <c r="BG230" i="3"/>
  <c r="BF230" i="3"/>
  <c r="T230" i="3"/>
  <c r="R230" i="3"/>
  <c r="P230" i="3"/>
  <c r="BI227" i="3"/>
  <c r="BH227" i="3"/>
  <c r="BG227" i="3"/>
  <c r="BF227" i="3"/>
  <c r="T227" i="3"/>
  <c r="R227" i="3"/>
  <c r="P227" i="3"/>
  <c r="BI224" i="3"/>
  <c r="BH224" i="3"/>
  <c r="BG224" i="3"/>
  <c r="BF224" i="3"/>
  <c r="T224" i="3"/>
  <c r="R224" i="3"/>
  <c r="P224" i="3"/>
  <c r="BI221" i="3"/>
  <c r="BH221" i="3"/>
  <c r="BG221" i="3"/>
  <c r="BF221" i="3"/>
  <c r="T221" i="3"/>
  <c r="R221" i="3"/>
  <c r="P221" i="3"/>
  <c r="BI218" i="3"/>
  <c r="BH218" i="3"/>
  <c r="BG218" i="3"/>
  <c r="BF218" i="3"/>
  <c r="T218" i="3"/>
  <c r="R218" i="3"/>
  <c r="P218" i="3"/>
  <c r="BI210" i="3"/>
  <c r="BH210" i="3"/>
  <c r="BG210" i="3"/>
  <c r="BF210" i="3"/>
  <c r="T210" i="3"/>
  <c r="R210" i="3"/>
  <c r="P210" i="3"/>
  <c r="BI202" i="3"/>
  <c r="BH202" i="3"/>
  <c r="BG202" i="3"/>
  <c r="BF202" i="3"/>
  <c r="T202" i="3"/>
  <c r="R202" i="3"/>
  <c r="P202" i="3"/>
  <c r="BI199" i="3"/>
  <c r="BH199" i="3"/>
  <c r="BG199" i="3"/>
  <c r="BF199" i="3"/>
  <c r="T199" i="3"/>
  <c r="R199" i="3"/>
  <c r="P199" i="3"/>
  <c r="BI196" i="3"/>
  <c r="BH196" i="3"/>
  <c r="BG196" i="3"/>
  <c r="BF196" i="3"/>
  <c r="T196" i="3"/>
  <c r="R196" i="3"/>
  <c r="P196" i="3"/>
  <c r="BI193" i="3"/>
  <c r="BH193" i="3"/>
  <c r="BG193" i="3"/>
  <c r="BF193" i="3"/>
  <c r="T193" i="3"/>
  <c r="R193" i="3"/>
  <c r="P193" i="3"/>
  <c r="BI190" i="3"/>
  <c r="BH190" i="3"/>
  <c r="BG190" i="3"/>
  <c r="BF190" i="3"/>
  <c r="T190" i="3"/>
  <c r="R190" i="3"/>
  <c r="P190" i="3"/>
  <c r="BI187" i="3"/>
  <c r="BH187" i="3"/>
  <c r="BG187" i="3"/>
  <c r="BF187" i="3"/>
  <c r="T187" i="3"/>
  <c r="R187" i="3"/>
  <c r="P187" i="3"/>
  <c r="BI184" i="3"/>
  <c r="BH184" i="3"/>
  <c r="BG184" i="3"/>
  <c r="BF184" i="3"/>
  <c r="T184" i="3"/>
  <c r="R184" i="3"/>
  <c r="P184" i="3"/>
  <c r="BI181" i="3"/>
  <c r="BH181" i="3"/>
  <c r="BG181" i="3"/>
  <c r="BF181" i="3"/>
  <c r="T181" i="3"/>
  <c r="R181" i="3"/>
  <c r="P181" i="3"/>
  <c r="BI178" i="3"/>
  <c r="BH178" i="3"/>
  <c r="BG178" i="3"/>
  <c r="BF178" i="3"/>
  <c r="T178" i="3"/>
  <c r="R178" i="3"/>
  <c r="P178" i="3"/>
  <c r="BI175" i="3"/>
  <c r="BH175" i="3"/>
  <c r="BG175" i="3"/>
  <c r="BF175" i="3"/>
  <c r="T175" i="3"/>
  <c r="R175" i="3"/>
  <c r="P175" i="3"/>
  <c r="BI167" i="3"/>
  <c r="BH167" i="3"/>
  <c r="BG167" i="3"/>
  <c r="BF167" i="3"/>
  <c r="T167" i="3"/>
  <c r="R167" i="3"/>
  <c r="P167" i="3"/>
  <c r="BI159" i="3"/>
  <c r="BH159" i="3"/>
  <c r="BG159" i="3"/>
  <c r="BF159" i="3"/>
  <c r="T159" i="3"/>
  <c r="R159" i="3"/>
  <c r="P159" i="3"/>
  <c r="BI151" i="3"/>
  <c r="BH151" i="3"/>
  <c r="BG151" i="3"/>
  <c r="BF151" i="3"/>
  <c r="T151" i="3"/>
  <c r="R151" i="3"/>
  <c r="P151" i="3"/>
  <c r="BI149" i="3"/>
  <c r="BH149" i="3"/>
  <c r="BG149" i="3"/>
  <c r="BF149" i="3"/>
  <c r="T149" i="3"/>
  <c r="R149" i="3"/>
  <c r="P149" i="3"/>
  <c r="BI141" i="3"/>
  <c r="BH141" i="3"/>
  <c r="BG141" i="3"/>
  <c r="BF141" i="3"/>
  <c r="T141" i="3"/>
  <c r="R141" i="3"/>
  <c r="P141" i="3"/>
  <c r="BI133" i="3"/>
  <c r="BH133" i="3"/>
  <c r="BG133" i="3"/>
  <c r="BF133" i="3"/>
  <c r="T133" i="3"/>
  <c r="R133" i="3"/>
  <c r="P133" i="3"/>
  <c r="BI130" i="3"/>
  <c r="BH130" i="3"/>
  <c r="BG130" i="3"/>
  <c r="BF130" i="3"/>
  <c r="T130" i="3"/>
  <c r="R130" i="3"/>
  <c r="P130" i="3"/>
  <c r="BI127" i="3"/>
  <c r="BH127" i="3"/>
  <c r="BG127" i="3"/>
  <c r="BF127" i="3"/>
  <c r="T127" i="3"/>
  <c r="R127" i="3"/>
  <c r="P127" i="3"/>
  <c r="BI125" i="3"/>
  <c r="BH125" i="3"/>
  <c r="BG125" i="3"/>
  <c r="BF125" i="3"/>
  <c r="T125" i="3"/>
  <c r="R125" i="3"/>
  <c r="P125" i="3"/>
  <c r="BI122" i="3"/>
  <c r="BH122" i="3"/>
  <c r="BG122" i="3"/>
  <c r="BF122" i="3"/>
  <c r="T122" i="3"/>
  <c r="R122" i="3"/>
  <c r="P122" i="3"/>
  <c r="F115" i="3"/>
  <c r="F113" i="3"/>
  <c r="E111" i="3"/>
  <c r="F91" i="3"/>
  <c r="F89" i="3"/>
  <c r="E87" i="3"/>
  <c r="J24" i="3"/>
  <c r="E24" i="3"/>
  <c r="J116" i="3" s="1"/>
  <c r="J23" i="3"/>
  <c r="J21" i="3"/>
  <c r="E21" i="3"/>
  <c r="J115" i="3"/>
  <c r="J20" i="3"/>
  <c r="J18" i="3"/>
  <c r="E18" i="3"/>
  <c r="F116" i="3" s="1"/>
  <c r="J17" i="3"/>
  <c r="J12" i="3"/>
  <c r="J89" i="3" s="1"/>
  <c r="E7" i="3"/>
  <c r="E109" i="3"/>
  <c r="J37" i="2"/>
  <c r="J36" i="2"/>
  <c r="AY95" i="1"/>
  <c r="J35" i="2"/>
  <c r="AX95" i="1"/>
  <c r="BI228" i="2"/>
  <c r="BH228" i="2"/>
  <c r="BG228" i="2"/>
  <c r="BF228" i="2"/>
  <c r="T228" i="2"/>
  <c r="R228" i="2"/>
  <c r="P228" i="2"/>
  <c r="BI225" i="2"/>
  <c r="BH225" i="2"/>
  <c r="BG225" i="2"/>
  <c r="BF225" i="2"/>
  <c r="T225" i="2"/>
  <c r="R225" i="2"/>
  <c r="P225" i="2"/>
  <c r="BI221" i="2"/>
  <c r="BH221" i="2"/>
  <c r="BG221" i="2"/>
  <c r="BF221" i="2"/>
  <c r="T221" i="2"/>
  <c r="R221" i="2"/>
  <c r="P221" i="2"/>
  <c r="BI218" i="2"/>
  <c r="BH218" i="2"/>
  <c r="BG218" i="2"/>
  <c r="BF218" i="2"/>
  <c r="T218" i="2"/>
  <c r="R218" i="2"/>
  <c r="P218" i="2"/>
  <c r="BI216" i="2"/>
  <c r="BH216" i="2"/>
  <c r="BG216" i="2"/>
  <c r="BF216" i="2"/>
  <c r="T216" i="2"/>
  <c r="R216" i="2"/>
  <c r="P216" i="2"/>
  <c r="BI212" i="2"/>
  <c r="BH212" i="2"/>
  <c r="BG212" i="2"/>
  <c r="BF212" i="2"/>
  <c r="T212" i="2"/>
  <c r="R212" i="2"/>
  <c r="P212" i="2"/>
  <c r="BI209" i="2"/>
  <c r="BH209" i="2"/>
  <c r="BG209" i="2"/>
  <c r="BF209" i="2"/>
  <c r="T209" i="2"/>
  <c r="R209" i="2"/>
  <c r="P209" i="2"/>
  <c r="BI206" i="2"/>
  <c r="BH206" i="2"/>
  <c r="BG206" i="2"/>
  <c r="BF206" i="2"/>
  <c r="T206" i="2"/>
  <c r="R206" i="2"/>
  <c r="P206" i="2"/>
  <c r="BI204" i="2"/>
  <c r="BH204" i="2"/>
  <c r="BG204" i="2"/>
  <c r="BF204" i="2"/>
  <c r="T204" i="2"/>
  <c r="R204" i="2"/>
  <c r="P204" i="2"/>
  <c r="BI201" i="2"/>
  <c r="BH201" i="2"/>
  <c r="BG201" i="2"/>
  <c r="BF201" i="2"/>
  <c r="T201" i="2"/>
  <c r="R201" i="2"/>
  <c r="P201" i="2"/>
  <c r="BI198" i="2"/>
  <c r="BH198" i="2"/>
  <c r="BG198" i="2"/>
  <c r="BF198" i="2"/>
  <c r="T198" i="2"/>
  <c r="R198" i="2"/>
  <c r="P198" i="2"/>
  <c r="BI195" i="2"/>
  <c r="BH195" i="2"/>
  <c r="BG195" i="2"/>
  <c r="BF195" i="2"/>
  <c r="T195" i="2"/>
  <c r="R195" i="2"/>
  <c r="P195"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1" i="2"/>
  <c r="BH181" i="2"/>
  <c r="BG181" i="2"/>
  <c r="BF181" i="2"/>
  <c r="T181" i="2"/>
  <c r="R181" i="2"/>
  <c r="P181" i="2"/>
  <c r="BI179" i="2"/>
  <c r="BH179" i="2"/>
  <c r="BG179" i="2"/>
  <c r="BF179" i="2"/>
  <c r="T179" i="2"/>
  <c r="R179" i="2"/>
  <c r="P179" i="2"/>
  <c r="BI176" i="2"/>
  <c r="BH176" i="2"/>
  <c r="BG176" i="2"/>
  <c r="BF176" i="2"/>
  <c r="T176" i="2"/>
  <c r="R176" i="2"/>
  <c r="P176" i="2"/>
  <c r="BI173" i="2"/>
  <c r="BH173" i="2"/>
  <c r="BG173" i="2"/>
  <c r="BF173" i="2"/>
  <c r="T173" i="2"/>
  <c r="R173" i="2"/>
  <c r="P173" i="2"/>
  <c r="BI170" i="2"/>
  <c r="BH170" i="2"/>
  <c r="BG170" i="2"/>
  <c r="BF170" i="2"/>
  <c r="T170" i="2"/>
  <c r="R170" i="2"/>
  <c r="P170"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40" i="2"/>
  <c r="BH140" i="2"/>
  <c r="BG140" i="2"/>
  <c r="BF140" i="2"/>
  <c r="T140" i="2"/>
  <c r="R140" i="2"/>
  <c r="P140" i="2"/>
  <c r="BI137" i="2"/>
  <c r="BH137" i="2"/>
  <c r="BG137" i="2"/>
  <c r="BF137" i="2"/>
  <c r="T137" i="2"/>
  <c r="R137" i="2"/>
  <c r="P137" i="2"/>
  <c r="BI135" i="2"/>
  <c r="BH135" i="2"/>
  <c r="BG135" i="2"/>
  <c r="BF135" i="2"/>
  <c r="T135" i="2"/>
  <c r="R135" i="2"/>
  <c r="P135" i="2"/>
  <c r="BI132" i="2"/>
  <c r="BH132" i="2"/>
  <c r="BG132" i="2"/>
  <c r="BF132" i="2"/>
  <c r="T132" i="2"/>
  <c r="R132" i="2"/>
  <c r="P132" i="2"/>
  <c r="BI129" i="2"/>
  <c r="BH129" i="2"/>
  <c r="BG129" i="2"/>
  <c r="BF129" i="2"/>
  <c r="T129" i="2"/>
  <c r="R129" i="2"/>
  <c r="P129" i="2"/>
  <c r="BI126" i="2"/>
  <c r="BH126" i="2"/>
  <c r="BG126" i="2"/>
  <c r="BF126" i="2"/>
  <c r="T126" i="2"/>
  <c r="R126" i="2"/>
  <c r="P126" i="2"/>
  <c r="BI124" i="2"/>
  <c r="BH124" i="2"/>
  <c r="BG124" i="2"/>
  <c r="BF124" i="2"/>
  <c r="T124" i="2"/>
  <c r="R124" i="2"/>
  <c r="P124" i="2"/>
  <c r="BI122" i="2"/>
  <c r="BH122" i="2"/>
  <c r="BG122" i="2"/>
  <c r="BF122" i="2"/>
  <c r="T122" i="2"/>
  <c r="R122" i="2"/>
  <c r="P122" i="2"/>
  <c r="F115" i="2"/>
  <c r="F113" i="2"/>
  <c r="E111" i="2"/>
  <c r="F91" i="2"/>
  <c r="F89" i="2"/>
  <c r="E87" i="2"/>
  <c r="J24" i="2"/>
  <c r="E24" i="2"/>
  <c r="J92" i="2" s="1"/>
  <c r="J23" i="2"/>
  <c r="J21" i="2"/>
  <c r="E21" i="2"/>
  <c r="J115" i="2"/>
  <c r="J20" i="2"/>
  <c r="J18" i="2"/>
  <c r="E18" i="2"/>
  <c r="F116" i="2" s="1"/>
  <c r="J17" i="2"/>
  <c r="J12" i="2"/>
  <c r="J113" i="2" s="1"/>
  <c r="E7" i="2"/>
  <c r="E109" i="2"/>
  <c r="L90" i="1"/>
  <c r="AM90" i="1"/>
  <c r="AM89" i="1"/>
  <c r="L89" i="1"/>
  <c r="AM87" i="1"/>
  <c r="L87" i="1"/>
  <c r="L85" i="1"/>
  <c r="L84" i="1"/>
  <c r="BK146" i="2"/>
  <c r="J184" i="2"/>
  <c r="BK137" i="2"/>
  <c r="BK195" i="2"/>
  <c r="BK179" i="2"/>
  <c r="BK228" i="2"/>
  <c r="J192" i="2"/>
  <c r="J137" i="2"/>
  <c r="BK129" i="2"/>
  <c r="J240" i="3"/>
  <c r="J190" i="3"/>
  <c r="J266" i="3"/>
  <c r="BK251" i="3"/>
  <c r="BK221" i="3"/>
  <c r="J130" i="3"/>
  <c r="BK127" i="3"/>
  <c r="BK122" i="3"/>
  <c r="BK240" i="3"/>
  <c r="J196" i="3"/>
  <c r="BK275" i="3"/>
  <c r="J237" i="3"/>
  <c r="BK196" i="3"/>
  <c r="BK167" i="3"/>
  <c r="BK232" i="4"/>
  <c r="BK199" i="4"/>
  <c r="J183" i="4"/>
  <c r="J130" i="4"/>
  <c r="BK149" i="4"/>
  <c r="J212" i="4"/>
  <c r="J144" i="4"/>
  <c r="J157" i="6"/>
  <c r="J132" i="6"/>
  <c r="J161" i="6"/>
  <c r="J170" i="2"/>
  <c r="J212" i="2"/>
  <c r="BK164" i="2"/>
  <c r="J188" i="2"/>
  <c r="J225" i="2"/>
  <c r="J140" i="2"/>
  <c r="BK151" i="3"/>
  <c r="J227" i="3"/>
  <c r="J230" i="3"/>
  <c r="J243" i="3"/>
  <c r="J159" i="3"/>
  <c r="J218" i="3"/>
  <c r="J219" i="4"/>
  <c r="J223" i="4"/>
  <c r="J140" i="4"/>
  <c r="BK219" i="4"/>
  <c r="J185" i="4"/>
  <c r="BK140" i="4"/>
  <c r="F39" i="5"/>
  <c r="BD99" i="1" s="1"/>
  <c r="BK171" i="6"/>
  <c r="J132" i="7"/>
  <c r="BK129" i="7"/>
  <c r="J129" i="7"/>
  <c r="J158" i="2"/>
  <c r="BK124" i="2"/>
  <c r="BK209" i="2"/>
  <c r="J181" i="2"/>
  <c r="J146" i="2"/>
  <c r="BK201" i="2"/>
  <c r="BK181" i="2"/>
  <c r="BK216" i="2"/>
  <c r="J186" i="2"/>
  <c r="BK132" i="2"/>
  <c r="J275" i="3"/>
  <c r="J127" i="3"/>
  <c r="BK260" i="3"/>
  <c r="BK237" i="3"/>
  <c r="BK175" i="3"/>
  <c r="BK248" i="3"/>
  <c r="J260" i="3"/>
  <c r="J178" i="3"/>
  <c r="BK243" i="3"/>
  <c r="BK266" i="3"/>
  <c r="J202" i="3"/>
  <c r="BK228" i="4"/>
  <c r="J228" i="4"/>
  <c r="BK176" i="4"/>
  <c r="J178" i="4"/>
  <c r="BK210" i="4"/>
  <c r="BK178" i="4"/>
  <c r="BK153" i="4"/>
  <c r="BK130" i="4"/>
  <c r="J171" i="6"/>
  <c r="BK157" i="6"/>
  <c r="BK161" i="6"/>
  <c r="J136" i="6"/>
  <c r="BK138" i="6"/>
  <c r="BK153" i="6"/>
  <c r="BK173" i="6"/>
  <c r="J159" i="6"/>
  <c r="BK151" i="6"/>
  <c r="BK142" i="6"/>
  <c r="J123" i="7"/>
  <c r="J136" i="7"/>
  <c r="J119" i="7"/>
  <c r="BK119" i="7"/>
  <c r="J149" i="2"/>
  <c r="J221" i="2"/>
  <c r="J204" i="2"/>
  <c r="J161" i="2"/>
  <c r="BK192" i="2"/>
  <c r="BK184" i="2"/>
  <c r="BK212" i="2"/>
  <c r="BK173" i="2"/>
  <c r="J143" i="2"/>
  <c r="J124" i="2"/>
  <c r="BK268" i="3"/>
  <c r="J232" i="3"/>
  <c r="BK149" i="3"/>
  <c r="J151" i="3"/>
  <c r="BK190" i="3"/>
  <c r="BK224" i="3"/>
  <c r="BK278" i="3"/>
  <c r="J251" i="3"/>
  <c r="J199" i="3"/>
  <c r="BK126" i="4"/>
  <c r="J208" i="4"/>
  <c r="J134" i="4"/>
  <c r="J232" i="4"/>
  <c r="BK206" i="4"/>
  <c r="BK171" i="4"/>
  <c r="BK138" i="4"/>
  <c r="F38" i="5"/>
  <c r="BC99" i="1"/>
  <c r="BK147" i="6"/>
  <c r="J177" i="6"/>
  <c r="BK124" i="6"/>
  <c r="BK177" i="6"/>
  <c r="J147" i="6"/>
  <c r="J180" i="6"/>
  <c r="J155" i="6"/>
  <c r="J149" i="6"/>
  <c r="BK136" i="6"/>
  <c r="BK128" i="6"/>
  <c r="J140" i="7"/>
  <c r="BK123" i="7"/>
  <c r="BK146" i="7"/>
  <c r="BK121" i="7"/>
  <c r="J146" i="7"/>
  <c r="J121" i="7"/>
  <c r="BK155" i="2"/>
  <c r="BK225" i="2"/>
  <c r="BK206" i="2"/>
  <c r="J155" i="2"/>
  <c r="J190" i="2"/>
  <c r="J152" i="2"/>
  <c r="BK218" i="2"/>
  <c r="BK286" i="3"/>
  <c r="J263" i="3"/>
  <c r="BK181" i="3"/>
  <c r="BK273" i="3"/>
  <c r="J235" i="3"/>
  <c r="J141" i="3"/>
  <c r="J194" i="4"/>
  <c r="BK212" i="4"/>
  <c r="J171" i="4"/>
  <c r="J138" i="4"/>
  <c r="J206" i="4"/>
  <c r="BK215" i="4"/>
  <c r="J176" i="4"/>
  <c r="BK136" i="4"/>
  <c r="F37" i="5"/>
  <c r="BB99" i="1" s="1"/>
  <c r="BK149" i="6"/>
  <c r="J128" i="6"/>
  <c r="BK155" i="6"/>
  <c r="J179" i="2"/>
  <c r="J228" i="2"/>
  <c r="J201" i="2"/>
  <c r="J173" i="2"/>
  <c r="BK204" i="2"/>
  <c r="BK188" i="2"/>
  <c r="BK176" i="2"/>
  <c r="BK143" i="2"/>
  <c r="BK152" i="2"/>
  <c r="BK149" i="2"/>
  <c r="BK122" i="2"/>
  <c r="BK210" i="3"/>
  <c r="J273" i="3"/>
  <c r="J257" i="3"/>
  <c r="BK218" i="3"/>
  <c r="J181" i="3"/>
  <c r="J224" i="3"/>
  <c r="BK141" i="3"/>
  <c r="BK159" i="3"/>
  <c r="BK125" i="3"/>
  <c r="J268" i="3"/>
  <c r="BK227" i="3"/>
  <c r="J125" i="3"/>
  <c r="J132" i="4"/>
  <c r="BK185" i="4"/>
  <c r="J153" i="4"/>
  <c r="J215" i="4"/>
  <c r="BK223" i="4"/>
  <c r="J187" i="4"/>
  <c r="J157" i="4"/>
  <c r="J125" i="5"/>
  <c r="BK175" i="6"/>
  <c r="BK169" i="6"/>
  <c r="BK159" i="6"/>
  <c r="BK145" i="6"/>
  <c r="BK180" i="6"/>
  <c r="J140" i="6"/>
  <c r="J167" i="6"/>
  <c r="J153" i="6"/>
  <c r="J145" i="6"/>
  <c r="BK132" i="6"/>
  <c r="J124" i="6"/>
  <c r="BK136" i="7"/>
  <c r="BK125" i="7"/>
  <c r="BK143" i="7"/>
  <c r="J125" i="7"/>
  <c r="J143" i="7"/>
  <c r="BK140" i="7"/>
  <c r="AS97" i="1"/>
  <c r="J129" i="2"/>
  <c r="J206" i="2"/>
  <c r="BK170" i="2"/>
  <c r="BK126" i="2"/>
  <c r="J149" i="3"/>
  <c r="BK263" i="3"/>
  <c r="BK230" i="3"/>
  <c r="BK184" i="3"/>
  <c r="BK232" i="3"/>
  <c r="J246" i="3"/>
  <c r="BK235" i="3"/>
  <c r="J282" i="3"/>
  <c r="J248" i="3"/>
  <c r="BK178" i="3"/>
  <c r="J184" i="3"/>
  <c r="J149" i="4"/>
  <c r="BK189" i="4"/>
  <c r="J136" i="4"/>
  <c r="J189" i="4"/>
  <c r="BK208" i="4"/>
  <c r="J167" i="4"/>
  <c r="BK134" i="4"/>
  <c r="J173" i="6"/>
  <c r="J165" i="6"/>
  <c r="J182" i="6"/>
  <c r="J138" i="6"/>
  <c r="J163" i="6"/>
  <c r="J127" i="7"/>
  <c r="BK161" i="2"/>
  <c r="J132" i="2"/>
  <c r="J216" i="2"/>
  <c r="J195" i="2"/>
  <c r="BK158" i="2"/>
  <c r="BK198" i="2"/>
  <c r="BK186" i="2"/>
  <c r="J122" i="2"/>
  <c r="J198" i="2"/>
  <c r="J164" i="2"/>
  <c r="BK135" i="2"/>
  <c r="J133" i="3"/>
  <c r="J278" i="3"/>
  <c r="BK246" i="3"/>
  <c r="J187" i="3"/>
  <c r="BK187" i="3"/>
  <c r="BK130" i="3"/>
  <c r="J175" i="3"/>
  <c r="J167" i="3"/>
  <c r="J270" i="3"/>
  <c r="J221" i="3"/>
  <c r="J122" i="3"/>
  <c r="BK187" i="4"/>
  <c r="BK204" i="4"/>
  <c r="BK144" i="4"/>
  <c r="J126" i="4"/>
  <c r="BK162" i="4"/>
  <c r="J199" i="4"/>
  <c r="BK183" i="4"/>
  <c r="BK125" i="5"/>
  <c r="J169" i="6"/>
  <c r="BK163" i="6"/>
  <c r="J175" i="6"/>
  <c r="J142" i="6"/>
  <c r="BK167" i="6"/>
  <c r="J209" i="2"/>
  <c r="BK202" i="3"/>
  <c r="BK282" i="3"/>
  <c r="BK182" i="6"/>
  <c r="J151" i="6"/>
  <c r="BK127" i="7"/>
  <c r="BK132" i="7"/>
  <c r="BK140" i="2"/>
  <c r="J218" i="2"/>
  <c r="J176" i="2"/>
  <c r="J135" i="2"/>
  <c r="BK190" i="2"/>
  <c r="J167" i="2"/>
  <c r="BK221" i="2"/>
  <c r="BK167" i="2"/>
  <c r="J126" i="2"/>
  <c r="J193" i="3"/>
  <c r="BK270" i="3"/>
  <c r="J254" i="3"/>
  <c r="BK199" i="3"/>
  <c r="BK193" i="3"/>
  <c r="BK133" i="3"/>
  <c r="BK257" i="3"/>
  <c r="J286" i="3"/>
  <c r="BK254" i="3"/>
  <c r="J210" i="3"/>
  <c r="BK167" i="4"/>
  <c r="J210" i="4"/>
  <c r="BK157" i="4"/>
  <c r="J204" i="4"/>
  <c r="BK132" i="4"/>
  <c r="BK194" i="4"/>
  <c r="J162" i="4"/>
  <c r="BK140" i="6"/>
  <c r="BK165" i="6"/>
  <c r="T118" i="7" l="1"/>
  <c r="T117" i="7" s="1"/>
  <c r="F36" i="5"/>
  <c r="T215" i="2"/>
  <c r="T272" i="3"/>
  <c r="T125" i="4"/>
  <c r="T124" i="4"/>
  <c r="BK123" i="6"/>
  <c r="BK122" i="6" s="1"/>
  <c r="J122" i="6" s="1"/>
  <c r="J97" i="6" s="1"/>
  <c r="T123" i="6"/>
  <c r="T122" i="6"/>
  <c r="BK179" i="6"/>
  <c r="J179" i="6"/>
  <c r="J101" i="6"/>
  <c r="BK215" i="2"/>
  <c r="J215" i="2"/>
  <c r="J99" i="2" s="1"/>
  <c r="BK272" i="3"/>
  <c r="J272" i="3"/>
  <c r="J99" i="3"/>
  <c r="BK135" i="6"/>
  <c r="BK134" i="6"/>
  <c r="J134" i="6"/>
  <c r="J99" i="6" s="1"/>
  <c r="T179" i="6"/>
  <c r="P215" i="2"/>
  <c r="R272" i="3"/>
  <c r="R125" i="4"/>
  <c r="R124" i="4" s="1"/>
  <c r="R123" i="4" s="1"/>
  <c r="P135" i="6"/>
  <c r="P134" i="6"/>
  <c r="P179" i="6"/>
  <c r="T121" i="2"/>
  <c r="T120" i="2"/>
  <c r="T119" i="2" s="1"/>
  <c r="P272" i="3"/>
  <c r="BK214" i="4"/>
  <c r="J214" i="4" s="1"/>
  <c r="J101" i="4" s="1"/>
  <c r="T135" i="6"/>
  <c r="T134" i="6"/>
  <c r="R215" i="2"/>
  <c r="P121" i="3"/>
  <c r="P120" i="3" s="1"/>
  <c r="P119" i="3" s="1"/>
  <c r="AU96" i="1" s="1"/>
  <c r="T214" i="4"/>
  <c r="R179" i="6"/>
  <c r="P121" i="2"/>
  <c r="P120" i="2" s="1"/>
  <c r="P119" i="2" s="1"/>
  <c r="AU95" i="1" s="1"/>
  <c r="R121" i="3"/>
  <c r="R120" i="3"/>
  <c r="R119" i="3"/>
  <c r="P214" i="4"/>
  <c r="R123" i="6"/>
  <c r="R122" i="6"/>
  <c r="BK118" i="7"/>
  <c r="J118" i="7" s="1"/>
  <c r="J97" i="7" s="1"/>
  <c r="R121" i="2"/>
  <c r="R120" i="2"/>
  <c r="R119" i="2" s="1"/>
  <c r="T121" i="3"/>
  <c r="T120" i="3" s="1"/>
  <c r="T119" i="3" s="1"/>
  <c r="BK125" i="4"/>
  <c r="J125" i="4" s="1"/>
  <c r="J100" i="4" s="1"/>
  <c r="P123" i="6"/>
  <c r="P122" i="6"/>
  <c r="P121" i="6"/>
  <c r="AU100" i="1" s="1"/>
  <c r="P118" i="7"/>
  <c r="P117" i="7" s="1"/>
  <c r="AU101" i="1" s="1"/>
  <c r="BK121" i="2"/>
  <c r="J121" i="2"/>
  <c r="J98" i="2" s="1"/>
  <c r="BK121" i="3"/>
  <c r="J121" i="3"/>
  <c r="J98" i="3" s="1"/>
  <c r="P125" i="4"/>
  <c r="P124" i="4"/>
  <c r="P123" i="4" s="1"/>
  <c r="AU98" i="1" s="1"/>
  <c r="AU97" i="1" s="1"/>
  <c r="R135" i="6"/>
  <c r="R134" i="6"/>
  <c r="R118" i="7"/>
  <c r="R117" i="7" s="1"/>
  <c r="BK124" i="5"/>
  <c r="BK123" i="5"/>
  <c r="J123" i="5"/>
  <c r="J99" i="5" s="1"/>
  <c r="J135" i="6"/>
  <c r="J100" i="6"/>
  <c r="J91" i="7"/>
  <c r="J123" i="6"/>
  <c r="J98" i="6"/>
  <c r="E85" i="7"/>
  <c r="J92" i="7"/>
  <c r="J111" i="7"/>
  <c r="BE129" i="7"/>
  <c r="BE136" i="7"/>
  <c r="BE140" i="7"/>
  <c r="BE146" i="7"/>
  <c r="F114" i="7"/>
  <c r="BE123" i="7"/>
  <c r="BE125" i="7"/>
  <c r="BE127" i="7"/>
  <c r="BE132" i="7"/>
  <c r="BE143" i="7"/>
  <c r="BE119" i="7"/>
  <c r="BE121" i="7"/>
  <c r="BK122" i="5"/>
  <c r="J122" i="5" s="1"/>
  <c r="J98" i="5" s="1"/>
  <c r="J124" i="5"/>
  <c r="J100" i="5" s="1"/>
  <c r="E85" i="6"/>
  <c r="J89" i="6"/>
  <c r="F118" i="6"/>
  <c r="BE128" i="6"/>
  <c r="BE132" i="6"/>
  <c r="BE147" i="6"/>
  <c r="BE149" i="6"/>
  <c r="BE151" i="6"/>
  <c r="BE153" i="6"/>
  <c r="BE155" i="6"/>
  <c r="BE161" i="6"/>
  <c r="BE163" i="6"/>
  <c r="BE177" i="6"/>
  <c r="BE165" i="6"/>
  <c r="BE169" i="6"/>
  <c r="BE142" i="6"/>
  <c r="J91" i="6"/>
  <c r="BE124" i="6"/>
  <c r="BE136" i="6"/>
  <c r="BE138" i="6"/>
  <c r="BE140" i="6"/>
  <c r="BE145" i="6"/>
  <c r="BE175" i="6"/>
  <c r="BE180" i="6"/>
  <c r="BE182" i="6"/>
  <c r="BE159" i="6"/>
  <c r="BE171" i="6"/>
  <c r="BE167" i="6"/>
  <c r="BE173" i="6"/>
  <c r="BE157" i="6"/>
  <c r="E85" i="5"/>
  <c r="F94" i="5"/>
  <c r="BK124" i="4"/>
  <c r="J124" i="4"/>
  <c r="J99" i="4"/>
  <c r="J118" i="5"/>
  <c r="BE125" i="5"/>
  <c r="J91" i="5"/>
  <c r="AW99" i="1"/>
  <c r="BA99" i="1"/>
  <c r="BK120" i="3"/>
  <c r="J120" i="3" s="1"/>
  <c r="J97" i="3" s="1"/>
  <c r="J117" i="4"/>
  <c r="J93" i="4"/>
  <c r="E111" i="4"/>
  <c r="BE126" i="4"/>
  <c r="BE132" i="4"/>
  <c r="BE134" i="4"/>
  <c r="BE136" i="4"/>
  <c r="BE140" i="4"/>
  <c r="BE149" i="4"/>
  <c r="BE157" i="4"/>
  <c r="BE167" i="4"/>
  <c r="BE176" i="4"/>
  <c r="BE178" i="4"/>
  <c r="BE185" i="4"/>
  <c r="BE189" i="4"/>
  <c r="BE194" i="4"/>
  <c r="BE208" i="4"/>
  <c r="BE210" i="4"/>
  <c r="BE223" i="4"/>
  <c r="BE228" i="4"/>
  <c r="BE232" i="4"/>
  <c r="BE199" i="4"/>
  <c r="F94" i="4"/>
  <c r="BE138" i="4"/>
  <c r="BE153" i="4"/>
  <c r="BE171" i="4"/>
  <c r="BE183" i="4"/>
  <c r="BE187" i="4"/>
  <c r="BE204" i="4"/>
  <c r="BE206" i="4"/>
  <c r="BE219" i="4"/>
  <c r="BE130" i="4"/>
  <c r="BE144" i="4"/>
  <c r="BE162" i="4"/>
  <c r="BE212" i="4"/>
  <c r="BE215" i="4"/>
  <c r="J92" i="3"/>
  <c r="F92" i="3"/>
  <c r="BE190" i="3"/>
  <c r="BE232" i="3"/>
  <c r="BE246" i="3"/>
  <c r="BE260" i="3"/>
  <c r="BE286" i="3"/>
  <c r="J91" i="3"/>
  <c r="BE184" i="3"/>
  <c r="BE257" i="3"/>
  <c r="BE282" i="3"/>
  <c r="BE202" i="3"/>
  <c r="BE227" i="3"/>
  <c r="BE240" i="3"/>
  <c r="BE175" i="3"/>
  <c r="BE187" i="3"/>
  <c r="BE237" i="3"/>
  <c r="E85" i="3"/>
  <c r="BE127" i="3"/>
  <c r="BE199" i="3"/>
  <c r="BE221" i="3"/>
  <c r="BE268" i="3"/>
  <c r="BE275" i="3"/>
  <c r="BE278" i="3"/>
  <c r="BK120" i="2"/>
  <c r="J120" i="2" s="1"/>
  <c r="J97" i="2" s="1"/>
  <c r="BE159" i="3"/>
  <c r="BE210" i="3"/>
  <c r="BE218" i="3"/>
  <c r="BE224" i="3"/>
  <c r="BE235" i="3"/>
  <c r="BE125" i="3"/>
  <c r="BE133" i="3"/>
  <c r="BE181" i="3"/>
  <c r="BE196" i="3"/>
  <c r="BE243" i="3"/>
  <c r="BE167" i="3"/>
  <c r="J113" i="3"/>
  <c r="BE141" i="3"/>
  <c r="BE149" i="3"/>
  <c r="BE178" i="3"/>
  <c r="BE230" i="3"/>
  <c r="BE248" i="3"/>
  <c r="BE251" i="3"/>
  <c r="BE254" i="3"/>
  <c r="BE273" i="3"/>
  <c r="BE122" i="3"/>
  <c r="BE130" i="3"/>
  <c r="BE270" i="3"/>
  <c r="BE151" i="3"/>
  <c r="BE193" i="3"/>
  <c r="BE263" i="3"/>
  <c r="BE266" i="3"/>
  <c r="J89" i="2"/>
  <c r="BE122" i="2"/>
  <c r="BE206" i="2"/>
  <c r="E85" i="2"/>
  <c r="J116" i="2"/>
  <c r="BE126" i="2"/>
  <c r="J91" i="2"/>
  <c r="BE129" i="2"/>
  <c r="F92" i="2"/>
  <c r="BE135" i="2"/>
  <c r="BE132" i="2"/>
  <c r="BE137" i="2"/>
  <c r="BE140" i="2"/>
  <c r="BE155" i="2"/>
  <c r="BE184" i="2"/>
  <c r="BE188" i="2"/>
  <c r="BE195" i="2"/>
  <c r="BE201" i="2"/>
  <c r="BE209" i="2"/>
  <c r="BE218" i="2"/>
  <c r="BE225" i="2"/>
  <c r="BE124" i="2"/>
  <c r="BE158" i="2"/>
  <c r="BE164" i="2"/>
  <c r="BE170" i="2"/>
  <c r="BE173" i="2"/>
  <c r="BE181" i="2"/>
  <c r="BE186" i="2"/>
  <c r="BE198" i="2"/>
  <c r="BE204" i="2"/>
  <c r="BE146" i="2"/>
  <c r="BE149" i="2"/>
  <c r="BE152" i="2"/>
  <c r="BE161" i="2"/>
  <c r="BE176" i="2"/>
  <c r="BE179" i="2"/>
  <c r="BE190" i="2"/>
  <c r="BE192" i="2"/>
  <c r="BE212" i="2"/>
  <c r="BE216" i="2"/>
  <c r="BE221" i="2"/>
  <c r="BE228" i="2"/>
  <c r="BE143" i="2"/>
  <c r="BE167" i="2"/>
  <c r="F37" i="3"/>
  <c r="BD96" i="1"/>
  <c r="F35" i="7"/>
  <c r="BB101" i="1" s="1"/>
  <c r="F37" i="2"/>
  <c r="BD95" i="1"/>
  <c r="F36" i="4"/>
  <c r="BA98" i="1"/>
  <c r="BA97" i="1" s="1"/>
  <c r="AW97" i="1" s="1"/>
  <c r="J34" i="7"/>
  <c r="AW101" i="1" s="1"/>
  <c r="F34" i="3"/>
  <c r="BA96" i="1"/>
  <c r="F37" i="7"/>
  <c r="BD101" i="1" s="1"/>
  <c r="F35" i="2"/>
  <c r="BB95" i="1"/>
  <c r="F37" i="6"/>
  <c r="BD100" i="1"/>
  <c r="F34" i="2"/>
  <c r="BA95" i="1" s="1"/>
  <c r="F36" i="7"/>
  <c r="BC101" i="1" s="1"/>
  <c r="F35" i="3"/>
  <c r="BB96" i="1"/>
  <c r="F39" i="4"/>
  <c r="BD98" i="1"/>
  <c r="BD97" i="1" s="1"/>
  <c r="J34" i="6"/>
  <c r="AW100" i="1"/>
  <c r="F36" i="2"/>
  <c r="BC95" i="1" s="1"/>
  <c r="F35" i="5"/>
  <c r="AZ99" i="1" s="1"/>
  <c r="F36" i="6"/>
  <c r="BC100" i="1"/>
  <c r="F36" i="3"/>
  <c r="BC96" i="1"/>
  <c r="J34" i="3"/>
  <c r="AW96" i="1" s="1"/>
  <c r="J36" i="4"/>
  <c r="AW98" i="1"/>
  <c r="F34" i="7"/>
  <c r="BA101" i="1" s="1"/>
  <c r="AS94" i="1"/>
  <c r="F38" i="4"/>
  <c r="BC98" i="1"/>
  <c r="BC97" i="1"/>
  <c r="AY97" i="1" s="1"/>
  <c r="F37" i="4"/>
  <c r="BB98" i="1" s="1"/>
  <c r="BB97" i="1" s="1"/>
  <c r="AX97" i="1" s="1"/>
  <c r="F34" i="6"/>
  <c r="BA100" i="1" s="1"/>
  <c r="J34" i="2"/>
  <c r="AW95" i="1"/>
  <c r="F35" i="6"/>
  <c r="BB100" i="1"/>
  <c r="T121" i="6" l="1"/>
  <c r="BK121" i="6"/>
  <c r="J121" i="6" s="1"/>
  <c r="J96" i="6" s="1"/>
  <c r="R121" i="6"/>
  <c r="T123" i="4"/>
  <c r="BK117" i="7"/>
  <c r="J117" i="7"/>
  <c r="J96" i="7"/>
  <c r="BK123" i="4"/>
  <c r="J123" i="4"/>
  <c r="BK119" i="3"/>
  <c r="J119" i="3" s="1"/>
  <c r="J30" i="3" s="1"/>
  <c r="AG96" i="1" s="1"/>
  <c r="BK119" i="2"/>
  <c r="J119" i="2" s="1"/>
  <c r="J96" i="2" s="1"/>
  <c r="J33" i="2"/>
  <c r="AV95" i="1" s="1"/>
  <c r="AT95" i="1" s="1"/>
  <c r="AU94" i="1"/>
  <c r="F33" i="2"/>
  <c r="AZ95" i="1" s="1"/>
  <c r="F33" i="6"/>
  <c r="AZ100" i="1"/>
  <c r="F35" i="4"/>
  <c r="AZ98" i="1" s="1"/>
  <c r="AZ97" i="1" s="1"/>
  <c r="AV97" i="1" s="1"/>
  <c r="AT97" i="1" s="1"/>
  <c r="BD94" i="1"/>
  <c r="W33" i="1" s="1"/>
  <c r="J33" i="3"/>
  <c r="AV96" i="1" s="1"/>
  <c r="AT96" i="1" s="1"/>
  <c r="F33" i="3"/>
  <c r="AZ96" i="1"/>
  <c r="J35" i="4"/>
  <c r="AV98" i="1" s="1"/>
  <c r="AT98" i="1" s="1"/>
  <c r="BA94" i="1"/>
  <c r="AW94" i="1" s="1"/>
  <c r="AK30" i="1" s="1"/>
  <c r="J33" i="7"/>
  <c r="AV101" i="1" s="1"/>
  <c r="AT101" i="1" s="1"/>
  <c r="J32" i="4"/>
  <c r="AG98" i="1" s="1"/>
  <c r="J32" i="5"/>
  <c r="AG99" i="1" s="1"/>
  <c r="J33" i="6"/>
  <c r="AV100" i="1"/>
  <c r="AT100" i="1"/>
  <c r="J35" i="5"/>
  <c r="AV99" i="1"/>
  <c r="AT99" i="1"/>
  <c r="BB94" i="1"/>
  <c r="AX94" i="1" s="1"/>
  <c r="BC94" i="1"/>
  <c r="W32" i="1" s="1"/>
  <c r="F33" i="7"/>
  <c r="AZ101" i="1" s="1"/>
  <c r="AN99" i="1" l="1"/>
  <c r="AN98" i="1"/>
  <c r="J98" i="4"/>
  <c r="J41" i="5"/>
  <c r="AN96" i="1"/>
  <c r="J96" i="3"/>
  <c r="J41" i="4"/>
  <c r="J39" i="3"/>
  <c r="J30" i="6"/>
  <c r="AG100" i="1"/>
  <c r="J30" i="2"/>
  <c r="AG95" i="1" s="1"/>
  <c r="AG97" i="1"/>
  <c r="AN97" i="1" s="1"/>
  <c r="J30" i="7"/>
  <c r="AG101" i="1" s="1"/>
  <c r="AY94" i="1"/>
  <c r="AZ94" i="1"/>
  <c r="W29" i="1" s="1"/>
  <c r="W31" i="1"/>
  <c r="W30" i="1"/>
  <c r="J39" i="6" l="1"/>
  <c r="J39" i="7"/>
  <c r="J39" i="2"/>
  <c r="AN95" i="1"/>
  <c r="AN101" i="1"/>
  <c r="AN100" i="1"/>
  <c r="AG94" i="1"/>
  <c r="AK26" i="1" s="1"/>
  <c r="AV94" i="1"/>
  <c r="AK29" i="1" s="1"/>
  <c r="AK35" i="1" l="1"/>
  <c r="AT94" i="1"/>
  <c r="AN94" i="1" l="1"/>
</calcChain>
</file>

<file path=xl/sharedStrings.xml><?xml version="1.0" encoding="utf-8"?>
<sst xmlns="http://schemas.openxmlformats.org/spreadsheetml/2006/main" count="5284" uniqueCount="837">
  <si>
    <t>Export Komplet</t>
  </si>
  <si>
    <t/>
  </si>
  <si>
    <t>2.0</t>
  </si>
  <si>
    <t>ZAMOK</t>
  </si>
  <si>
    <t>False</t>
  </si>
  <si>
    <t>{d71d29f0-2706-4eed-b6d2-c925e508cdd3}</t>
  </si>
  <si>
    <t>0,01</t>
  </si>
  <si>
    <t>21</t>
  </si>
  <si>
    <t>15</t>
  </si>
  <si>
    <t>REKAPITULACE STAVBY</t>
  </si>
  <si>
    <t>v ---  níže se nacházejí doplnkové a pomocné údaje k sestavám  --- v</t>
  </si>
  <si>
    <t>Návod na vyplnění</t>
  </si>
  <si>
    <t>0,001</t>
  </si>
  <si>
    <t>Kód:</t>
  </si>
  <si>
    <t>635200025</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</si>
  <si>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</si>
  <si>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</si>
  <si>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žst. Kopřivnice, nákl. nádraží</t>
  </si>
  <si>
    <t>KSO:</t>
  </si>
  <si>
    <t>CC-CZ:</t>
  </si>
  <si>
    <t>Místo:</t>
  </si>
  <si>
    <t>PS Frenštát p.R.</t>
  </si>
  <si>
    <t>Datum:</t>
  </si>
  <si>
    <t>6. 4. 2023</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</si>
  <si>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</si>
  <si>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</si>
  <si>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</si>
  <si>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</si>
  <si>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</si>
  <si>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</si>
  <si>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</si>
  <si>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</si>
  <si>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</si>
  <si>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</si>
  <si>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</si>
  <si>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</si>
  <si>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</si>
  <si>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</si>
  <si>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</si>
  <si>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</si>
  <si>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</si>
  <si>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</si>
  <si>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</si>
  <si>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</si>
  <si>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</si>
  <si>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</si>
  <si>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</si>
  <si>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</si>
  <si>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</si>
  <si>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</si>
  <si>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</si>
  <si>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</si>
  <si>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</si>
  <si>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</si>
  <si>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</si>
  <si>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</si>
  <si>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</si>
  <si>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</si>
  <si>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</si>
  <si>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</si>
  <si>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</si>
  <si>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</si>
  <si>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</si>
  <si>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</si>
  <si>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</si>
  <si>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</si>
  <si>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</si>
  <si>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</si>
  <si>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</si>
  <si>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</si>
  <si>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</si>
  <si>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</si>
  <si>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</si>
  <si>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</si>
  <si>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</si>
  <si>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</si>
  <si>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</si>
  <si>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</si>
  <si>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</si>
  <si>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</si>
  <si>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</si>
  <si>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</si>
  <si>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01 - ST</t>
  </si>
  <si>
    <t>STA</t>
  </si>
  <si>
    <t>1</t>
  </si>
  <si>
    <t>{9b022624-e25a-4928-9198-68f68bfb9890}</t>
  </si>
  <si>
    <t>2</t>
  </si>
  <si>
    <t>SO 02 - ST</t>
  </si>
  <si>
    <t>Oprava přípojů v žst. Kopřivnice, nákl. nádraží</t>
  </si>
  <si>
    <t>{d8201404-bb81-4826-8d15-3a9e1f879114}</t>
  </si>
  <si>
    <t>SO 03 - SSZT</t>
  </si>
  <si>
    <t>{dc574f52-21a8-4802-b898-8edb719d69f2}</t>
  </si>
  <si>
    <t>SO 03 - 01 - SSZT</t>
  </si>
  <si>
    <t>Sborník ÚOŽI</t>
  </si>
  <si>
    <t>Soupis</t>
  </si>
  <si>
    <t>{1c0ae56d-58fd-40ae-91ec-1313e7cc2546}</t>
  </si>
  <si>
    <t>824</t>
  </si>
  <si>
    <t>SO 03 - 02 - SSZT</t>
  </si>
  <si>
    <t>ÚRS</t>
  </si>
  <si>
    <t>{ddb8c22f-979a-4047-b9ba-f50cbac1979b}</t>
  </si>
  <si>
    <t>SO 04 - SEE</t>
  </si>
  <si>
    <t>Oprava EOV výhybek v žst. Kopřivnice nákl.nádraží</t>
  </si>
  <si>
    <t>{f0c1982d-7f8e-4637-b7f1-2cdd1b7541b2}</t>
  </si>
  <si>
    <t>824 4</t>
  </si>
  <si>
    <t>VON</t>
  </si>
  <si>
    <t>{8e72d383-064c-4366-8b18-0b71175ae440}</t>
  </si>
  <si>
    <t>KRYCÍ LIST SOUPISU PRACÍ</t>
  </si>
  <si>
    <t>Objekt:</t>
  </si>
  <si>
    <t>SO 01 - ST - Oprava výhybek v žst. Kopřivnice, nákl. nádraží</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</si>
  <si>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</si>
  <si>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</si>
  <si>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</si>
  <si>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</si>
  <si>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</si>
  <si>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</si>
  <si>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</si>
  <si>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</si>
  <si>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</si>
  <si>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</si>
  <si>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</si>
  <si>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</si>
  <si>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</si>
  <si>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</si>
  <si>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</si>
  <si>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</si>
  <si>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</si>
  <si>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</si>
  <si>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</si>
  <si>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</si>
  <si>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</si>
  <si>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</si>
  <si>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</si>
  <si>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</si>
  <si>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</si>
  <si>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</si>
  <si>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</si>
  <si>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5907050120</t>
  </si>
  <si>
    <t>Dělení kolejnic kyslíkem, soustavy S49 nebo T</t>
  </si>
  <si>
    <t>kus</t>
  </si>
  <si>
    <t>Sborník UOŽI 01 2023</t>
  </si>
  <si>
    <t>4</t>
  </si>
  <si>
    <t>2115314723</t>
  </si>
  <si>
    <t>PP</t>
  </si>
  <si>
    <t>Dělení kolejnic kyslíkem, soustavy S49 nebo T. Poznámka: 1. V cenách jsou započteny náklady na manipulaci, podložení, označení a provedení řezu kolejnice.</t>
  </si>
  <si>
    <t>5908005425</t>
  </si>
  <si>
    <t>Oprava kolejnicového styku demontáž spojek tvar S49, T, A</t>
  </si>
  <si>
    <t>styk</t>
  </si>
  <si>
    <t>1367314260</t>
  </si>
  <si>
    <t>Oprava kolejnicového styku demontáž spojek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</si>
  <si>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3</t>
  </si>
  <si>
    <t>5999010010</t>
  </si>
  <si>
    <t>Vyjmutí a snesení konstrukcí nebo dílů hmotnosti do 10 t</t>
  </si>
  <si>
    <t>t</t>
  </si>
  <si>
    <t>-387490137</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</si>
  <si>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</si>
  <si>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VV</t>
  </si>
  <si>
    <t>17,620+17,620" výhybky JS49</t>
  </si>
  <si>
    <t>5905055020</t>
  </si>
  <si>
    <t>Odstranění stávajícího kolejového lože odtěžením ve výhybce</t>
  </si>
  <si>
    <t>m3</t>
  </si>
  <si>
    <t>671081501</t>
  </si>
  <si>
    <t>Odstranění stávajícího kolejového lože odtěžením ve výhybce. Poznámka: 1. V cenách jsou započteny náklady na odstranění KL, úpravu pláně a rozprostření výzisku na terén nebo jeho naložení na dopravní prostředek. 2. V cenách nejsou obsaženy náklady na dopravu výzisku na skládku a skládkovné.</t>
  </si>
  <si>
    <t>70,000*2</t>
  </si>
  <si>
    <t>5915010020</t>
  </si>
  <si>
    <t>Těžení zeminy nebo horniny železničního spodku třídy těžitelnosti I skupiny 2</t>
  </si>
  <si>
    <t>-1960810058</t>
  </si>
  <si>
    <t>Těžení zeminy nebo horniny železničního spodku třídy těžitelnosti I skupiny 2. Poznámka: 1. V cenách jsou započteny náklady na těžení a uložení výzisku na terén nebo naložení na dopravní prostředek a uložení na úložišti.</t>
  </si>
  <si>
    <t>(142,893*0,30)*2</t>
  </si>
  <si>
    <t>6</t>
  </si>
  <si>
    <t>5915015010</t>
  </si>
  <si>
    <t>Svahování zemního tělesa železničního spodku v náspu</t>
  </si>
  <si>
    <t>m2</t>
  </si>
  <si>
    <t>-2031090208</t>
  </si>
  <si>
    <t>Svahování zemního tělesa železničního spodku v náspu. Poznámka: 1. V cenách jsou započteny náklady na svahování železničního tělesa a uložení výzisku na terén nebo naložení na dopravní prostředek.</t>
  </si>
  <si>
    <t>7</t>
  </si>
  <si>
    <t>5915020010</t>
  </si>
  <si>
    <t>Povrchová úprava plochy železničního spodku</t>
  </si>
  <si>
    <t>58578642</t>
  </si>
  <si>
    <t>Povrchová úprava plochy železničního spodku. Poznámka: 1. V cenách jsou započteny náklady na urovnání a úpravu ploch nebo skládek výzisku kameniva a zeminy s jejich případnou rekultivací.</t>
  </si>
  <si>
    <t>142,893*2</t>
  </si>
  <si>
    <t>8</t>
  </si>
  <si>
    <t>5914075120</t>
  </si>
  <si>
    <t>Zřízení konstrukční vrstvy pražcového podloží včetně geotextilie tl. 0,30 m</t>
  </si>
  <si>
    <t>-1379162589</t>
  </si>
  <si>
    <t>Zřízení konstrukční vrstvy pražcového podloží včetně geotextilie tl. 0,30 m. Poznámka: 1. V cenách nejsou obsaženy náklady na dodávku materiálu a odtěžení zeminy.</t>
  </si>
  <si>
    <t>9</t>
  </si>
  <si>
    <t>5905060020</t>
  </si>
  <si>
    <t>Zřízení nového kolejového lože ve výhybce</t>
  </si>
  <si>
    <t>531967948</t>
  </si>
  <si>
    <t>Zřízení nového kolejového lože ve výhybce.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</si>
  <si>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63,000*2</t>
  </si>
  <si>
    <t>10</t>
  </si>
  <si>
    <t>5999015020</t>
  </si>
  <si>
    <t>Vložení konstrukcí nebo dílů hmotnosti přes 10 do 20 t</t>
  </si>
  <si>
    <t>482804244</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</si>
  <si>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</si>
  <si>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39,200+39,200" výhybky J60</t>
  </si>
  <si>
    <t>11</t>
  </si>
  <si>
    <t>5911651110</t>
  </si>
  <si>
    <t>Montáž srdcovkové části výhybky jednoduché betonové pražce soustavy UIC60</t>
  </si>
  <si>
    <t>m</t>
  </si>
  <si>
    <t>1827295853</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</si>
  <si>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</si>
  <si>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(7,97+7,93)*2</t>
  </si>
  <si>
    <t>12</t>
  </si>
  <si>
    <t>5911060010</t>
  </si>
  <si>
    <t>Výměna výhybkové kolejnice přímé tv. UIC60</t>
  </si>
  <si>
    <t>972622865</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</si>
  <si>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</si>
  <si>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(12,60+12,54)*2</t>
  </si>
  <si>
    <t>13</t>
  </si>
  <si>
    <t>5911060110</t>
  </si>
  <si>
    <t>Výměna výhybkové kolejnice ohnuté tv. UIC60</t>
  </si>
  <si>
    <t>-1207869829</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</si>
  <si>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</si>
  <si>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(12,59+12,52)*2</t>
  </si>
  <si>
    <t>14</t>
  </si>
  <si>
    <t>5907010015</t>
  </si>
  <si>
    <t>Výměna LISŮ tvar UIC60, 60E2</t>
  </si>
  <si>
    <t>-759645378</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</si>
  <si>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</si>
  <si>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3,40*2+3,40*2</t>
  </si>
  <si>
    <t>5911529110</t>
  </si>
  <si>
    <t>Montáž čelisťového závěru výhybky jednoduché v žlabovém pražci soustavy UIC60</t>
  </si>
  <si>
    <t>-694928692</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</si>
  <si>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</si>
  <si>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2+2</t>
  </si>
  <si>
    <t>16</t>
  </si>
  <si>
    <t>5911005210</t>
  </si>
  <si>
    <t>Válečková stolička jazyka nadzvedávací montáž s upevněním na patu kolejnice</t>
  </si>
  <si>
    <t>-756581733</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</si>
  <si>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</si>
  <si>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6+6</t>
  </si>
  <si>
    <t>17</t>
  </si>
  <si>
    <t>5910020010</t>
  </si>
  <si>
    <t>Svařování kolejnic termitem plný předehřev standardní spára svar sériový tv. UIC60</t>
  </si>
  <si>
    <t>svar</t>
  </si>
  <si>
    <t>-474364499</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</si>
  <si>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</si>
  <si>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14+2+14+2</t>
  </si>
  <si>
    <t>18</t>
  </si>
  <si>
    <t>5910050020</t>
  </si>
  <si>
    <t>Umožnění volné dilatace dílů výhybek demontáž upevňovadel výhybka II. generace</t>
  </si>
  <si>
    <t>-2033782780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</si>
  <si>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</si>
  <si>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49,85*2</t>
  </si>
  <si>
    <t>19</t>
  </si>
  <si>
    <t>5910050120</t>
  </si>
  <si>
    <t>Umožnění volné dilatace dílů výhybek montáž upevňovadel výhybka II. generace</t>
  </si>
  <si>
    <t>-1564448924</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</si>
  <si>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</si>
  <si>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20</t>
  </si>
  <si>
    <t>5909042020</t>
  </si>
  <si>
    <t>Přesná úprava GPK výhybky směrové a výškové uspořádání pražce betonové</t>
  </si>
  <si>
    <t>-1621192171</t>
  </si>
  <si>
    <t>Přesná úprava GPK výhybky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</si>
  <si>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5909042010</t>
  </si>
  <si>
    <t>Přesná úprava GPK výhybky směrové a výškové uspořádání pražce dřevěné nebo ocelové</t>
  </si>
  <si>
    <t>1686778218</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</si>
  <si>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</si>
  <si>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22</t>
  </si>
  <si>
    <t>5909040020</t>
  </si>
  <si>
    <t>Následná úprava GPK výhybky směrové a výškové uspořádání pražce betonové</t>
  </si>
  <si>
    <t>387272906</t>
  </si>
  <si>
    <t>Následná úprava GPK výhybky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</si>
  <si>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23</t>
  </si>
  <si>
    <t>5909040010</t>
  </si>
  <si>
    <t>Následná úprava GPK výhybky směrové a výškové uspořádání pražce dřevěné nebo ocelové</t>
  </si>
  <si>
    <t>-298595738</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</si>
  <si>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</si>
  <si>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24</t>
  </si>
  <si>
    <t>5905105040</t>
  </si>
  <si>
    <t>Doplnění KL kamenivem souvisle strojně ve výhybce</t>
  </si>
  <si>
    <t>766511648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</si>
  <si>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</si>
  <si>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25</t>
  </si>
  <si>
    <t>5912023010</t>
  </si>
  <si>
    <t>Demontáž návěstidla uloženého ve stezce námezníku</t>
  </si>
  <si>
    <t>-1621511299</t>
  </si>
  <si>
    <t>Demontáž návěstidla uloženého ve stezce námezníku. Poznámka: 1. V cenách jsou započteny náklady na demontáž návěstidla, zához, úpravu terénu a naložení na dopravní prostředek.</t>
  </si>
  <si>
    <t>26</t>
  </si>
  <si>
    <t>5912037010</t>
  </si>
  <si>
    <t>Montáž návěstidla uloženého ve stezce námezníku</t>
  </si>
  <si>
    <t>-1709666939</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</si>
  <si>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</si>
  <si>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27</t>
  </si>
  <si>
    <t>5911655040</t>
  </si>
  <si>
    <t>Demontáž jednoduché výhybky na úložišti dřevěné pražce soustavy S49</t>
  </si>
  <si>
    <t>-1937743687</t>
  </si>
  <si>
    <t>Demontáž jednoduché výhybky na úložišti dřevěné pražce soustavy S49. Poznámka: 1. V cenách jsou započteny náklady na demontáž do součástí, manipulaci, naložení na dopravní prostředek a uložení vyzískaného materiálu na úložišti.</t>
  </si>
  <si>
    <t>49,85+49,85</t>
  </si>
  <si>
    <t>28</t>
  </si>
  <si>
    <t>M</t>
  </si>
  <si>
    <t>5955101000</t>
  </si>
  <si>
    <t>Kamenivo drcené štěrk frakce 31,5/63 třídy BI</t>
  </si>
  <si>
    <t>128</t>
  </si>
  <si>
    <t>1385097433</t>
  </si>
  <si>
    <t>126,000*1,70+15,000*1,70</t>
  </si>
  <si>
    <t>29</t>
  </si>
  <si>
    <t>5955101020</t>
  </si>
  <si>
    <t>Kamenivo drcené štěrkodrť frakce 0/32</t>
  </si>
  <si>
    <t>1574825233</t>
  </si>
  <si>
    <t>(285,786*0,20)*1,80</t>
  </si>
  <si>
    <t>30</t>
  </si>
  <si>
    <t>5964133005</t>
  </si>
  <si>
    <t>Geotextilie separační</t>
  </si>
  <si>
    <t>1895377814</t>
  </si>
  <si>
    <t>285,786*1,05</t>
  </si>
  <si>
    <t>31</t>
  </si>
  <si>
    <t>5958158020</t>
  </si>
  <si>
    <t>Podložka pryžová pod patu kolejnice R65 183/151/6</t>
  </si>
  <si>
    <t>-1632080279</t>
  </si>
  <si>
    <t>32</t>
  </si>
  <si>
    <t>5961176 R1</t>
  </si>
  <si>
    <t xml:space="preserve">Čelisťový závěr pro J60 1:9-300 - č.v.03112 Ds26 pravý (CV031125026) </t>
  </si>
  <si>
    <t>soubor</t>
  </si>
  <si>
    <t>582550059</t>
  </si>
  <si>
    <t>P</t>
  </si>
  <si>
    <t xml:space="preserve">Poznámka k položce:_x000D_
ČZžlab. bude dokompletován sestavou krytů I. a II.závěru, které jsou obsaženy v ceně  (kryty: 03113 Ds37=1ks, 03113 Ds39=2ks, 03113 Ds40=2ks, 03113 Ds91=2ks, 03113 Ds41=1ks, 03113 D11=1ks) – sestava pro jednu výhybku_x000D_
</t>
  </si>
  <si>
    <t>33</t>
  </si>
  <si>
    <t>5961178000</t>
  </si>
  <si>
    <t xml:space="preserve">Zařízení pro snížení přestavného odporu výhybky Válečková stolička SVV </t>
  </si>
  <si>
    <t>767021733</t>
  </si>
  <si>
    <t xml:space="preserve">Poznámka k položce:_x000D_
Válečkové stoličky SVV pro výh. č.1 - J60 1:9-300 L, b - (2 ks SVV-A, 2 ks SVV-B, 2 ks SVV-D)_x000D_
</t>
  </si>
  <si>
    <t>34</t>
  </si>
  <si>
    <t>-1351699849</t>
  </si>
  <si>
    <t xml:space="preserve">Poznámka k položce:_x000D_
Válečkové stoličky SVV pro výh. č.2 - J60 1:9-300 P, b - (2 ks SVV-A, 2 ks SVV-B, 2 ks SVV-D)_x000D_
_x000D_
</t>
  </si>
  <si>
    <t>OST</t>
  </si>
  <si>
    <t>Ostatní</t>
  </si>
  <si>
    <t>35</t>
  </si>
  <si>
    <t>9909000400</t>
  </si>
  <si>
    <t>Poplatek za likvidaci plastových součástí</t>
  </si>
  <si>
    <t>262144</t>
  </si>
  <si>
    <t>-1176976487</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</si>
  <si>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</si>
  <si>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36</t>
  </si>
  <si>
    <t>9901000300</t>
  </si>
  <si>
    <t>Doprava obousměrná mechanizací o nosnosti do 3,5 t elektrosoučástek, montážního materiálu, kameniva, písku, dlažebních kostek, suti, atd. do 30 km</t>
  </si>
  <si>
    <t>-1730528910</t>
  </si>
  <si>
    <t>Doprava obousměrná mechanizací o nosnosti do 3,5 t elektrosoučástek, montážního materiálu, kameniva, písku, dlažebních kostek, suti,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</si>
  <si>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 pryžové a PE podložky - odpad</t>
  </si>
  <si>
    <t>37</t>
  </si>
  <si>
    <t>9902300500</t>
  </si>
  <si>
    <t>Doprava jednosměrná mechanizací o nosnosti přes 3,5 t sypanin (kameniva, písku, suti, dlažebních kostek, atd.) do 60 km</t>
  </si>
  <si>
    <t>181470646</t>
  </si>
  <si>
    <t>Doprava jednosměrná mechanizací o nosnosti přes 3,5 t sypanin (kameniva, písku, suti, dlažebních kostek, atd.) do 60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</si>
  <si>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Objednatel předpokládá dopravu materiálu z nejbližšího místa (lomu, skládky) a to s využitím dopravy po železnici s využitím systému volných vozů, tzn. bez fakturace zpáteční cesty</t>
  </si>
  <si>
    <t>239,700+102,883" štěrk, štěrkodrť</t>
  </si>
  <si>
    <t>38</t>
  </si>
  <si>
    <t>9902300700</t>
  </si>
  <si>
    <t>Doprava jednosměrná mechanizací o nosnosti přes 3,5 t sypanin (kameniva, písku, suti, dlažebních kostek, atd.) do 100 km</t>
  </si>
  <si>
    <t>1873266473</t>
  </si>
  <si>
    <t>Doprava jednosměrná mechanizací o nosnosti přes 3,5 t sypanin (kameniva, písku, suti, dlažebních kostek, atd.) do 100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</si>
  <si>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0,480+0,168+0,120+0,035" čelisťové závěry, válečkové stoličky, goetextílie, pryžové podložky</t>
  </si>
  <si>
    <t>39</t>
  </si>
  <si>
    <t>9903200100</t>
  </si>
  <si>
    <t>Přeprava mechanizace na místo prováděných prací o hmotnosti přes 12 t přes 50 do 100 km</t>
  </si>
  <si>
    <t>1716083468</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</si>
  <si>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</si>
  <si>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 xml:space="preserve">6" ASP, PUŠL, dvoucestné rypadlo, kolejový jeřáb, ASP, PUŠL </t>
  </si>
  <si>
    <t>SO 02 - ST - Oprava přípojů v žst. Kopřivnice, nákl. nádraží</t>
  </si>
  <si>
    <t>6+2+2+2+8</t>
  </si>
  <si>
    <t>5906140035</t>
  </si>
  <si>
    <t>Demontáž kolejového roštu koleje v ose koleje pražce dřevěné, tvar S49, T, 49E1</t>
  </si>
  <si>
    <t>km</t>
  </si>
  <si>
    <t>-75388854</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</si>
  <si>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</si>
  <si>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0,026+0,005+0,022+0,006+0,008</t>
  </si>
  <si>
    <t>5906140155</t>
  </si>
  <si>
    <t>Demontáž kolejového roštu koleje v ose koleje pražce betonové, tvar S49, T, 49E1</t>
  </si>
  <si>
    <t>1499308736</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</si>
  <si>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</si>
  <si>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0,004</t>
  </si>
  <si>
    <t>5905055010</t>
  </si>
  <si>
    <t>Odstranění stávajícího kolejového lože odtěžením v koleji</t>
  </si>
  <si>
    <t>820448947</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</si>
  <si>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</si>
  <si>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26,00*1,861+4,00*1,906</t>
  </si>
  <si>
    <t>5,00*1,549</t>
  </si>
  <si>
    <t>22,00*1,549</t>
  </si>
  <si>
    <t>6,00*1,549</t>
  </si>
  <si>
    <t>8,00*1,549</t>
  </si>
  <si>
    <t>Součet</t>
  </si>
  <si>
    <t>30,00*3,40*0,30</t>
  </si>
  <si>
    <t>5,00*3,40*0,30</t>
  </si>
  <si>
    <t>22,00*3,40*0,30</t>
  </si>
  <si>
    <t>6,00*3,40*0,30</t>
  </si>
  <si>
    <t>8,00*3,40*0,30</t>
  </si>
  <si>
    <t>976794720</t>
  </si>
  <si>
    <t>30,00*3,40</t>
  </si>
  <si>
    <t>5,00*3,40</t>
  </si>
  <si>
    <t>22,00*3,40</t>
  </si>
  <si>
    <t>6,00*3,40</t>
  </si>
  <si>
    <t>8,00*3,40</t>
  </si>
  <si>
    <t>5905060010</t>
  </si>
  <si>
    <t>Zřízení nového kolejového lože v koleji</t>
  </si>
  <si>
    <t>1786985119</t>
  </si>
  <si>
    <t>Zřízení nového kolejového lože v koleji. Poznámka: 1. V cenách jsou započteny náklady na zřízení KL, rozprostření vrstvy kameniva, zřízení homogenizované vrstvy kameniva a úprava KL do profilu. 2. V cenách nejsou obsaženy náklady na položení KR, úpravu směrového a výškového uspořádání, dodávku kameniva a snížení KL pod patou kolejnice.</t>
  </si>
  <si>
    <t>30,00*1,901</t>
  </si>
  <si>
    <t>5,00*1,595</t>
  </si>
  <si>
    <t>22,00*1,595</t>
  </si>
  <si>
    <t>6,00*1,595</t>
  </si>
  <si>
    <t>8,00*1,595</t>
  </si>
  <si>
    <t>5906130325</t>
  </si>
  <si>
    <t>Montáž kolejového roštu v ose koleje pražce betonové vystrojené, tvar UIC60, 60E2</t>
  </si>
  <si>
    <t>237969438</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</si>
  <si>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</si>
  <si>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0,011+0,003+0,022+0,004+0,008</t>
  </si>
  <si>
    <t>5906130345</t>
  </si>
  <si>
    <t>Montáž kolejového roštu v ose koleje pražce betonové vystrojené, tvar S49, 49E1</t>
  </si>
  <si>
    <t>1427455227</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</si>
  <si>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</si>
  <si>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0,019</t>
  </si>
  <si>
    <t>5906130015</t>
  </si>
  <si>
    <t>Montáž kolejového roštu v ose koleje pražce dřevěné nevystrojené, tvar UIC60, 60E2</t>
  </si>
  <si>
    <t>1692454382</t>
  </si>
  <si>
    <t>Montáž kolejového roštu v ose koleje pražce dřevěné nevystrojené, tvar UIC60, 60E2. Poznámka: 1. V cenách jsou započteny náklady na manipulaci a montáž KR, u pražců dřevěných nevystrojených i na vrtání pražců. 2. V cenách nejsou obsaženy náklady na dodávku materiálu.</t>
  </si>
  <si>
    <t>0,002</t>
  </si>
  <si>
    <t>5906130035</t>
  </si>
  <si>
    <t>Montáž kolejového roštu v ose koleje pražce dřevěné nevystrojené, tvar S49, 49E1</t>
  </si>
  <si>
    <t>-1321066117</t>
  </si>
  <si>
    <t>Montáž kolejového roštu v ose koleje pražce dřevěné nevystrojené, tvar S49, 49E1. Poznámka: 1. V cenách jsou započteny náklady na manipulaci a montáž KR, u pražců dřevěných nevystrojených i na vrtání pražců. 2. V cenách nejsou obsaženy náklady na dodávku materiálu.</t>
  </si>
  <si>
    <t>5907015016</t>
  </si>
  <si>
    <t>Ojedinělá výměna kolejnic stávající upevnění, tvar S49, T, 49E1</t>
  </si>
  <si>
    <t>-1353925021</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</si>
  <si>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</si>
  <si>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30,00*2</t>
  </si>
  <si>
    <t>5907010035</t>
  </si>
  <si>
    <t>Výměna LISŮ tvar S49, T, 49E1</t>
  </si>
  <si>
    <t>-1328521106</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</si>
  <si>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</si>
  <si>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3,40*2</t>
  </si>
  <si>
    <t>5910020030</t>
  </si>
  <si>
    <t>Svařování kolejnic termitem plný předehřev standardní spára svar sériový tv. S49</t>
  </si>
  <si>
    <t>-25787153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</si>
  <si>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</si>
  <si>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4+2+8</t>
  </si>
  <si>
    <t>5910020330</t>
  </si>
  <si>
    <t>Svařování kolejnic termitem plný předehřev standardní spára svar přechodový tv. UIC60/S49</t>
  </si>
  <si>
    <t>-133990863</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</si>
  <si>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</si>
  <si>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5910040015</t>
  </si>
  <si>
    <t>Umožnění volné dilatace kolejnice demontáž upevňovadel bez osazení kluzných podložek</t>
  </si>
  <si>
    <t>-805432682</t>
  </si>
  <si>
    <t>Umožnění volné dilatace kolejnice demontáž upevňovadel bez osazení kluzných podložek. Poznámka: 1. V cenách jsou započteny náklady na uvolnění, demontáž a rovnoměrné prodloužení nebo zkrácení kolejnice, vyznačení značek a vedení dokumentace. 2. V cenách nejsou obsaženy náklady na demontáž kolejnicových spojek.</t>
  </si>
  <si>
    <t>30,00*2+50,00*2</t>
  </si>
  <si>
    <t>5,00*2</t>
  </si>
  <si>
    <t>22,00*2</t>
  </si>
  <si>
    <t>6,00*2</t>
  </si>
  <si>
    <t>40,00*2+50,00*2</t>
  </si>
  <si>
    <t>5910040115</t>
  </si>
  <si>
    <t>Umožnění volné dilatace kolejnice montáž upevňovadel bez odstranění kluzných podložek</t>
  </si>
  <si>
    <t>-497679812</t>
  </si>
  <si>
    <t>Umožnění volné dilatace kolejnice montáž upevňovadel bez odstranění kluzných podložek. Poznámka: 1. V cenách jsou započteny náklady na uvolnění, demontáž a rovnoměrné prodloužení nebo zkrácení kolejnice, vyznačení značek a vedení dokumentace. 2. V cenách nejsou obsaženy náklady na demontáž kolejnicových spojek.</t>
  </si>
  <si>
    <t>5909032020</t>
  </si>
  <si>
    <t>Přesná úprava GPK koleje směrové a výškové uspořádání pražce betonové</t>
  </si>
  <si>
    <t>-1548907090</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</si>
  <si>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</si>
  <si>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0,100+0,500+0,003+0,022+0,004+0,100+0,100</t>
  </si>
  <si>
    <t>5909032010</t>
  </si>
  <si>
    <t>Přesná úprava GPK koleje směrové a výškové uspořádání pražce dřevěné nebo ocelové</t>
  </si>
  <si>
    <t>1352627978</t>
  </si>
  <si>
    <t>Přesná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</si>
  <si>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0,002+0,002</t>
  </si>
  <si>
    <t>5909030020</t>
  </si>
  <si>
    <t>Následná úprava GPK koleje směrové a výškové uspořádání pražce betonové</t>
  </si>
  <si>
    <t>-570753879</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</si>
  <si>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</si>
  <si>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0,100+0,003+0,022+0,004+0,100</t>
  </si>
  <si>
    <t>5909030010</t>
  </si>
  <si>
    <t>Následná úprava GPK koleje směrové a výškové uspořádání pražce dřevěné nebo ocelové</t>
  </si>
  <si>
    <t>-1200606785</t>
  </si>
  <si>
    <t>Následná úprava GPK koleje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</si>
  <si>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5905105030</t>
  </si>
  <si>
    <t>Doplnění KL kamenivem souvisle strojně v koleji</t>
  </si>
  <si>
    <t>901242641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</si>
  <si>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</si>
  <si>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5910136010</t>
  </si>
  <si>
    <t>Montáž pražcové kotvy v koleji</t>
  </si>
  <si>
    <t>841711426</t>
  </si>
  <si>
    <t>Montáž pražcové kotvy v koleji. Poznámka: 1. V cenách jsou započteny náklady na odstranění kameniva, montáž, ošetření součásti mazivem a úpravu kameniva. 2. V cenách nejsou obsaženy náklady na dodávku materiálu.</t>
  </si>
  <si>
    <t>28+28+28</t>
  </si>
  <si>
    <t>5910136020</t>
  </si>
  <si>
    <t>Montáž pražcové kotvy ve výhybce</t>
  </si>
  <si>
    <t>-589201709</t>
  </si>
  <si>
    <t>Montáž pražcové kotvy ve výhybce. Poznámka: 1. V cenách jsou započteny náklady na odstranění kameniva, montáž, ošetření součásti mazivem a úpravu kameniva. 2. V cenách nejsou obsaženy náklady na dodávku materiálu.</t>
  </si>
  <si>
    <t>5905020010</t>
  </si>
  <si>
    <t>Oprava stezky strojně s odstraněním drnu a nánosu do 10 cm</t>
  </si>
  <si>
    <t>-451465226</t>
  </si>
  <si>
    <t>Oprava stezky strojně s odstraněním drnu a nánosu do 10 cm. Poznámka: 1. V cenách jsou započteny náklady na odtěžení nánosu stezky a rozprostření výzisku na terén nebo naložení na dopravní prostředek a úprava povrchu stezky.</t>
  </si>
  <si>
    <t>94,00*1,00+40,00*1,00</t>
  </si>
  <si>
    <t>5905025110</t>
  </si>
  <si>
    <t>Doplnění stezky štěrkodrtí souvislé</t>
  </si>
  <si>
    <t>1296411603</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</si>
  <si>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</si>
  <si>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94,00*1,00*0,05+40,00*1,00*0,05</t>
  </si>
  <si>
    <t>5905023020</t>
  </si>
  <si>
    <t>Úprava povrchu stezky rozprostřením štěrkodrtě přes 3 do 5 cm</t>
  </si>
  <si>
    <t>557679767</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</si>
  <si>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</si>
  <si>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5906015120</t>
  </si>
  <si>
    <t>Výměna pražce malou těžící mechanizací v KL otevřeném i zapuštěném pražec betonový příčný vystrojený</t>
  </si>
  <si>
    <t>-1567626965</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</si>
  <si>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</si>
  <si>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122,425*1,70+35,000*1,70</t>
  </si>
  <si>
    <t>(241,400*0,20)*1,80</t>
  </si>
  <si>
    <t>5955101030</t>
  </si>
  <si>
    <t>Kamenivo drcené drť frakce 8/16</t>
  </si>
  <si>
    <t>422958453</t>
  </si>
  <si>
    <t>6,700*1,60</t>
  </si>
  <si>
    <t>241,400*1,05</t>
  </si>
  <si>
    <t>5956146 R1</t>
  </si>
  <si>
    <t xml:space="preserve">Pražce VPS za výh.č.1  dle V3-46967 </t>
  </si>
  <si>
    <t>427660267</t>
  </si>
  <si>
    <t>Poznámka k položce:_x000D_
Pražce betonové VPS vystrojené , dle výkresů V3-46967 - 30 ks krátký bet. pražec vystrojený_x000D_
za výhybku č. 1 žst. Kopřivnice</t>
  </si>
  <si>
    <t>5956146 R2</t>
  </si>
  <si>
    <t xml:space="preserve">Pražce VPS za výh.č.2  dle V3-46968 </t>
  </si>
  <si>
    <t>-1087458988</t>
  </si>
  <si>
    <t>Poznámka k položce:_x000D_
Pražce betonové VPS vystrojené , dle výkresů V3-46968 - 7 ks krátký bet. pražec vystrojený_x000D_
za výhybku č. 2 žst. Kopřivnice</t>
  </si>
  <si>
    <t>5960101040</t>
  </si>
  <si>
    <t>Pražcové kotvy TDHB pro pražec dřevěný</t>
  </si>
  <si>
    <t>274134440</t>
  </si>
  <si>
    <t>40</t>
  </si>
  <si>
    <t>5960101005</t>
  </si>
  <si>
    <t>Pražcové kotvy TDHB pro pražec betonový SB 8</t>
  </si>
  <si>
    <t>1967929319</t>
  </si>
  <si>
    <t>41</t>
  </si>
  <si>
    <t>5960101010</t>
  </si>
  <si>
    <t>Pražcové kotvy TDHB pro pražec betonový SB 6</t>
  </si>
  <si>
    <t>962879654</t>
  </si>
  <si>
    <t>42</t>
  </si>
  <si>
    <t>43</t>
  </si>
  <si>
    <t>-983189160</t>
  </si>
  <si>
    <t>44</t>
  </si>
  <si>
    <t>267,623+86,904+10,720" štěrk, štěrkodrť, drť</t>
  </si>
  <si>
    <t>45</t>
  </si>
  <si>
    <t>9902400700</t>
  </si>
  <si>
    <t>Doprava jednosměrná mechanizací o nosnosti přes 3,5 t objemnějšího kusového materiálu (prefabrikátů, stožárů, výhybek, rozvaděčů, vybouraných hmot atd.) do 100 km</t>
  </si>
  <si>
    <t>-533870718</t>
  </si>
  <si>
    <t>Doprava jednosměrná mechanizací o nosnosti přes 3,5 t objemnějšího kusového materiálu (prefabrikátů, stožárů, výhybek, rozvaděčů, vybouraných hmot atd.) do 100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</si>
  <si>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15,949" pražce VPS</t>
  </si>
  <si>
    <t>46</t>
  </si>
  <si>
    <t>0,944+0,101" pražcové kotvy, geotextílie</t>
  </si>
  <si>
    <t>SO 03 - SSZT - Oprava výhybek v žst. Kopřivnice, nákl. nádraží</t>
  </si>
  <si>
    <t>Soupis:</t>
  </si>
  <si>
    <t>SO 03 - 01 - SSZT - Sborník ÚOŽI</t>
  </si>
  <si>
    <t>Jana Kotasková</t>
  </si>
  <si>
    <t>7591017030</t>
  </si>
  <si>
    <t>Demontáž elektromotorického přestavníku z výhybky s kontrolou jazyků</t>
  </si>
  <si>
    <t>1088108151</t>
  </si>
  <si>
    <t>2"V1,V2</t>
  </si>
  <si>
    <t>7591015036</t>
  </si>
  <si>
    <t>Montáž elektromotorického přestavníku na výhybce s kontrolou jazyků s upevněním ve žlabovém pražci</t>
  </si>
  <si>
    <t>-909485259</t>
  </si>
  <si>
    <t>Montáž elektromotorického přestavníku na výhybce s kontrolou jazyků s upevněním ve žlabovém pražci - připevnění přestavníku do žlabového pražce a zatažení kabelu s kabelovou formou do kabelového závěru, mechanické přezkoušení chodu</t>
  </si>
  <si>
    <t>7591015062</t>
  </si>
  <si>
    <t>Připojení elektromotorického přestavníku na výhybku s kontrolou jazyků</t>
  </si>
  <si>
    <t>1787228088</t>
  </si>
  <si>
    <t>Připojení elektromotorického přestavníku na výhybku s kontrolou jazyků - připojení a seřízení přestavníkové spojnice, montáž a seřízení kontrolního ústrojí</t>
  </si>
  <si>
    <t>7591017060</t>
  </si>
  <si>
    <t>Odpojení elektromotorického přestavníku z výhybky</t>
  </si>
  <si>
    <t>-1511682855</t>
  </si>
  <si>
    <t>7591095010</t>
  </si>
  <si>
    <t>Dodatečná montáž ohrazení pro elekromotorický přestavník s plastovou ohrádkou</t>
  </si>
  <si>
    <t>-753775970</t>
  </si>
  <si>
    <t>7591090130</t>
  </si>
  <si>
    <t>Díly pro zemní montáž přestavníků Ohrádka přestavníku POP ZP (HM0321859992107)</t>
  </si>
  <si>
    <t>-73563899</t>
  </si>
  <si>
    <t>7590147044</t>
  </si>
  <si>
    <t>Demontáž závěru kabelového zabezpečovacího na zemní podpěru UKMP</t>
  </si>
  <si>
    <t>1743853853</t>
  </si>
  <si>
    <t>2"V1 a V2</t>
  </si>
  <si>
    <t>7590525686</t>
  </si>
  <si>
    <t>Montáž ukončení celoplastového kabelu v závěru nebo rozvaděči se zářezovými svorkovnicemi bez pancíře do 10 žil</t>
  </si>
  <si>
    <t>-1590064899</t>
  </si>
  <si>
    <t>Montáž ukončení celoplastového kabelu v závěru nebo rozvaděči se zářezovými svorkovnicemi bez pancíře do 10 žil - odstranění pláště kabelu, vyformování, zaříznutí vodičů do svorkovnice, přezkoušení izolačního stavu kabelových žil</t>
  </si>
  <si>
    <t>3"SPA</t>
  </si>
  <si>
    <t>7590145044</t>
  </si>
  <si>
    <t>Montáž závěru kabelového zabezpečovacího na zemní podpěru UKMP</t>
  </si>
  <si>
    <t>Sborník UOŽI 01 2022</t>
  </si>
  <si>
    <t>-1918503448</t>
  </si>
  <si>
    <t>Montáž závěru kabelového zabezpečovacího na zemní podpěru UKMP - úplná montáž závěru, zatažení kabelu, měření izolačního stavu, jednostranné číslování. Bez provedení zemních prací, zhotovení a zapojení kabelové formy</t>
  </si>
  <si>
    <t>7590140190</t>
  </si>
  <si>
    <t>Závěry Závěr kabelový UKMP-WM (CV736719001)</t>
  </si>
  <si>
    <t>-1959881553</t>
  </si>
  <si>
    <t>7590525463</t>
  </si>
  <si>
    <t>Montáž spojky rovné pro plastové kabely párové Raychem XAGA s konektory UDW2 2 plášť bez pancíře do 10 žil</t>
  </si>
  <si>
    <t>646923478</t>
  </si>
  <si>
    <t>Montáž spojky rovné pro plastové kabely párové Raychem XAGA s konektory UDW2 2 plášť bez pancíře do 10 žil - nasazení manžety, spojení žil, převlečení manžety, nahřátí pro její tepelné smrštění, uložení spojky v jámě</t>
  </si>
  <si>
    <t>1"V1</t>
  </si>
  <si>
    <t>1"V2</t>
  </si>
  <si>
    <t>7590525230</t>
  </si>
  <si>
    <t>Montáž kabelu návěstního volně uloženého s jádrem 1 mm Cu TCEKEZE, TCEKFE, TCEKPFLEY, TCEKPFLEZE do 7 P</t>
  </si>
  <si>
    <t>-926833908</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</si>
  <si>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</si>
  <si>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10" V1 a V2</t>
  </si>
  <si>
    <t>17"SPA</t>
  </si>
  <si>
    <t>7590541429</t>
  </si>
  <si>
    <t>Slaboproudé rozvody, kabely pro přívod a vnitřní instalaci Spojky metalických kabelů a příslušenství Teplem smrštitelná zesílená spojka pro netlakované kabely XAGA 500-43/8-150/EY</t>
  </si>
  <si>
    <t>399816038</t>
  </si>
  <si>
    <t>7590521519</t>
  </si>
  <si>
    <t>Venkovní vedení kabelová - metalické sítě Plněné, párované s ochr. vodičem TCEKPFLEY 4 P 1,0 D</t>
  </si>
  <si>
    <t>-1728985356</t>
  </si>
  <si>
    <t>5"V1</t>
  </si>
  <si>
    <t>5"V2</t>
  </si>
  <si>
    <t>7594405015</t>
  </si>
  <si>
    <t>Montáž snímače polohy jazyka SPA</t>
  </si>
  <si>
    <t>-948349338</t>
  </si>
  <si>
    <t>Montáž snímače polohy jazyka SPA - vyměření místa montáže snímače polohy jazyků, připevnění snímače, včetně měření a zapojení po měření, přezkoušení, bez montáže kabelového závěru a zapojení kabelových forem</t>
  </si>
  <si>
    <t>7594400055</t>
  </si>
  <si>
    <t>Snímače polohy jazyků a PHS Snímač polohy SPA 41 (CV202419001)</t>
  </si>
  <si>
    <t>-1394098134</t>
  </si>
  <si>
    <t>2"V2</t>
  </si>
  <si>
    <t>7594400010</t>
  </si>
  <si>
    <t>Snímače polohy jazyků a PHS Trubka ochranná (CV202210085)</t>
  </si>
  <si>
    <t>1571003502</t>
  </si>
  <si>
    <t>7594400012</t>
  </si>
  <si>
    <t>Snímače polohy jazyků a PHS Objimka prazce VPS (CV703699001)</t>
  </si>
  <si>
    <t>1696954537</t>
  </si>
  <si>
    <t>7594400014</t>
  </si>
  <si>
    <t>Snímače polohy jazyků a PHS Příchytka trubky 43 (CV703689006)</t>
  </si>
  <si>
    <t>1658748400</t>
  </si>
  <si>
    <t>7590145046</t>
  </si>
  <si>
    <t>Montáž závěru kabelového zabezpečovacího na zemní podpěru UPMP</t>
  </si>
  <si>
    <t>-326599217</t>
  </si>
  <si>
    <t>Montáž závěru kabelového zabezpečovacího na zemní podpěru UPMP - úplná montáž závěru, zatažení kabelu, měření izolačního stavu, jednostranné číslování. Bez provedení zemních prací, zhotovení a zapojení kabelové formy</t>
  </si>
  <si>
    <t>1"SPA pr V1</t>
  </si>
  <si>
    <t>2"SPA pro V2</t>
  </si>
  <si>
    <t>7590140170</t>
  </si>
  <si>
    <t>Závěry Závěr kabelový UPMP-WM III. (CV736709003)</t>
  </si>
  <si>
    <t>-1731763229</t>
  </si>
  <si>
    <t>2" SPA pro V2</t>
  </si>
  <si>
    <t>7590521514</t>
  </si>
  <si>
    <t>Venkovní vedení kabelová - metalické sítě Plněné, párované s ochr. vodičem TCEKPFLEY 3 P 1,0 D</t>
  </si>
  <si>
    <t>-2105700644</t>
  </si>
  <si>
    <t>10"SPA 2</t>
  </si>
  <si>
    <t>7"SPA 1</t>
  </si>
  <si>
    <t>5915005040</t>
  </si>
  <si>
    <t>Hloubení rýh nebo jam ručně na železničním spodku třídy těžitelnosti II skupiny 4</t>
  </si>
  <si>
    <t>-278076859</t>
  </si>
  <si>
    <t>Hloubení rýh nebo jam ručně na železničním spodku třídy těžitelnosti II skupiny 4. Poznámka: 1. V cenách jsou započteny náklady na hloubení a uložení výzisku na terén nebo naložení na dopravní prostředek a uložení na úložišti.</t>
  </si>
  <si>
    <t>7593500090</t>
  </si>
  <si>
    <t>Trasy kabelového vedení Kabelové žlaby (100x100) spodní + vrchní díl plast</t>
  </si>
  <si>
    <t>534977895</t>
  </si>
  <si>
    <t>5915007010</t>
  </si>
  <si>
    <t>Zásyp jam nebo rýh sypaninou na železničním spodku bez zhutnění</t>
  </si>
  <si>
    <t>609524138</t>
  </si>
  <si>
    <t>Zásyp jam nebo rýh sypaninou na železničním spodku bez zhutnění. Poznámka: 1. Ceny zásypu jam a rýh se zhutněním jsou určeny pro jakoukoliv míru zhutnění.</t>
  </si>
  <si>
    <t>7598095543</t>
  </si>
  <si>
    <t>Vyhotovení protokolu UTZ pro SZZ elektromechanické do 10 výhybkových jednotek</t>
  </si>
  <si>
    <t>993094568</t>
  </si>
  <si>
    <t>Vyhotovení protokolu UTZ pro SZZ elektromechanické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</si>
  <si>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7499451010</t>
  </si>
  <si>
    <t>Vydání průkazu způsobilosti pro funkční celek, provizorní stav</t>
  </si>
  <si>
    <t>1631310627</t>
  </si>
  <si>
    <t>Vydání průkazu způsobilosti pro funkční celek, provizorní stav - vyhotovení dokladu o silnoproudých zařízeních a vydání průkazu způsobilosti</t>
  </si>
  <si>
    <t>9902900200</t>
  </si>
  <si>
    <t>Naložení objemnějšího kusového materiálu, vybouraných hmot</t>
  </si>
  <si>
    <t>-1272244924</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</si>
  <si>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</si>
  <si>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0,4"0,2*2 přestavník</t>
  </si>
  <si>
    <t>9902900100</t>
  </si>
  <si>
    <t>Naložení sypanin, drobného kusového materiálu, suti</t>
  </si>
  <si>
    <t>355486120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</si>
  <si>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</si>
  <si>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0,024"0,012*2 UKM</t>
  </si>
  <si>
    <t>9902200200</t>
  </si>
  <si>
    <t>Doprava obousměrná mechanizací o nosnosti přes 3,5 t objemnějšího kusového materiálu (prefabrikátů, stožárů, výhybek, rozvaděčů, vybouraných hmot atd.) do 20 km</t>
  </si>
  <si>
    <t>986375201</t>
  </si>
  <si>
    <t>Doprava obousměrná mechanizací o nosnosti přes 3,5 t objemnějšího kusového materiálu (prefabrikátů, stožárů, výhybek, rozvaděčů, vybouraných hmot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</si>
  <si>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0,4"přestavník</t>
  </si>
  <si>
    <t>0,024" UKM</t>
  </si>
  <si>
    <t>9909000100</t>
  </si>
  <si>
    <t>Poplatek za uložení suti nebo hmot na oficiální skládku</t>
  </si>
  <si>
    <t>-1276131724</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</si>
  <si>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</si>
  <si>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-1714557698</t>
  </si>
  <si>
    <t>0,024"UKM</t>
  </si>
  <si>
    <t>SO 03 - 02 - SSZT - ÚRS</t>
  </si>
  <si>
    <t>M - Práce a dodávky M</t>
  </si>
  <si>
    <t xml:space="preserve">    46-M - Zemní práce při extr.mont.pracích</t>
  </si>
  <si>
    <t>Práce a dodávky M</t>
  </si>
  <si>
    <t>46-M</t>
  </si>
  <si>
    <t>Zemní práce při extr.mont.pracích</t>
  </si>
  <si>
    <t>460752111</t>
  </si>
  <si>
    <t>Osazení kabelových kanálů do rýhy ze žlabů plastových šířky do 10 cm</t>
  </si>
  <si>
    <t>CS ÚRS 2023 01</t>
  </si>
  <si>
    <t>1512461904</t>
  </si>
  <si>
    <t>Osazení kabelových kanálů včetně utěsnění, vyspárování a zakrytí víkem ze žlabů plastových do rýhy, bez výkopových prací vnější šířky do 10 cm</t>
  </si>
  <si>
    <t>SO 04 - SEE - Oprava EOV výhybek v žst. Kopřivnice nákl.nádraží</t>
  </si>
  <si>
    <t>Správa železnic, státní organizace</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</si>
  <si>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</si>
  <si>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N00 - Elektrický ohřev výhybek</t>
  </si>
  <si>
    <t xml:space="preserve">    N01 - EOV</t>
  </si>
  <si>
    <t>1714524845</t>
  </si>
  <si>
    <t>150*(0,8*0,35)</t>
  </si>
  <si>
    <t>5915007020</t>
  </si>
  <si>
    <t>Zásyp jam nebo rýh sypaninou na železničním spodku se zhutněním</t>
  </si>
  <si>
    <t>505955742</t>
  </si>
  <si>
    <t>Zásyp jam nebo rýh sypaninou na železničním spodku se zhutněním. Poznámka: 1. Ceny zásypu jam a rýh se zhutněním jsou určeny pro jakoukoliv míru zhutnění.</t>
  </si>
  <si>
    <t>100395269</t>
  </si>
  <si>
    <t>N00</t>
  </si>
  <si>
    <t>Elektrický ohřev výhybek</t>
  </si>
  <si>
    <t>N01</t>
  </si>
  <si>
    <t>EOV</t>
  </si>
  <si>
    <t>7493371075</t>
  </si>
  <si>
    <t>Demontáže zařízení na elektrickém ohřevu výhybek skříňky EOV s oddělovacím transformátorem u výhybky</t>
  </si>
  <si>
    <t>512</t>
  </si>
  <si>
    <t>-852695291</t>
  </si>
  <si>
    <t>7493371080</t>
  </si>
  <si>
    <t>Demontáže zařízení na elektrickém ohřevu výhybek napájecího rozvaděče</t>
  </si>
  <si>
    <t>-938367381</t>
  </si>
  <si>
    <t>7493352010</t>
  </si>
  <si>
    <t>Montáž rozvaděče pro elektrický ohřev výhybky silového pro připojení základních výhybkových jednotek do 8 kusů 3-f vývodů</t>
  </si>
  <si>
    <t>-2029418718</t>
  </si>
  <si>
    <t>Montáž rozvaděče pro elektrický ohřev výhybky silového pro připojení základních výhybkových jednotek do 8 kusů 3-f vývodů - instalace rozvaděče do terénu nebo rozvodny včetně elektrovýzbroje</t>
  </si>
  <si>
    <t>7493300020R</t>
  </si>
  <si>
    <t>Elektrický ohřev výhybek (EOV) Periferní rozváděče Rozváděč ohřevu výměn pro 8 výhybek s měřením bez podřízené jednotky</t>
  </si>
  <si>
    <t>-203565979</t>
  </si>
  <si>
    <t>Poznámka k položce:_x000D_
viz. výkresová dokumentace</t>
  </si>
  <si>
    <t>7493371022</t>
  </si>
  <si>
    <t>Demontáže zařízení na elektrickém ohřevu výhybek kompletní topné soupravy na výhybku tvaru C 1:9-300, 1:11-300</t>
  </si>
  <si>
    <t>-652487888</t>
  </si>
  <si>
    <t>Demontáže zařízení na elektrickém ohřevu výhybek kompletní topné soupravy na výhybku tvaru C 1:9-300, 1:11-300 - veškeré výstroje EOV na výhybce, topných tyčí, připojovacích skříněk, napájecích kabelů, oddělovacích transformátorů</t>
  </si>
  <si>
    <t>7493351020</t>
  </si>
  <si>
    <t>Montáž elektrického ohřevu výhybek (EOV) kompletní topné soupravy na jednoduchou výhybku soustavy S49, R65 a UIC60 s poloměrem odbočení 190 m</t>
  </si>
  <si>
    <t>-798067287</t>
  </si>
  <si>
    <t>Montáž elektrického ohřevu výhybek (EOV) kompletní topné soupravy na jednoduchou výhybku soustavy S49, R65 a UIC60 s poloměrem odbočení 190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</si>
  <si>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7493300210</t>
  </si>
  <si>
    <t>Elektrický ohřev výhybek (EOV) Topná souprava pro výhybku se žlabovým pražcem J601:9-300aJ601:11-300</t>
  </si>
  <si>
    <t>sada</t>
  </si>
  <si>
    <t>1450645886</t>
  </si>
  <si>
    <t>7493351135</t>
  </si>
  <si>
    <t>Montáž elektrického ohřevu výhybek (EOV) topné tyče svorkovnicové skříňky EOV u výhybky</t>
  </si>
  <si>
    <t>730792021</t>
  </si>
  <si>
    <t>7493300880</t>
  </si>
  <si>
    <t>Elektrický ohřev výhybek (EOV) Příslušenství Svorkovnicová skříňka MX EOV</t>
  </si>
  <si>
    <t>2057361485</t>
  </si>
  <si>
    <t>7493351140</t>
  </si>
  <si>
    <t>Montáž elektrického ohřevu výhybek (EOV) topné tyče skříňky EOV s oddělovacím transformátorem u výhybky</t>
  </si>
  <si>
    <t>1591394269</t>
  </si>
  <si>
    <t>7493300880R</t>
  </si>
  <si>
    <t>Elektrický ohřev výhybek (EOV) Příslušenství Skříňka s oddělovacím tranformátorem  EOV</t>
  </si>
  <si>
    <t>-353064977</t>
  </si>
  <si>
    <t>7492554010</t>
  </si>
  <si>
    <t>Montáž kabelů 4- a 5-žílových Cu do 16 mm2</t>
  </si>
  <si>
    <t>1762244737</t>
  </si>
  <si>
    <t>Montáž kabelů 4- a 5-žílových Cu do 16 mm2 - uložení do země, chráničky, na rošty, pod omítku apod.</t>
  </si>
  <si>
    <t>7492501880</t>
  </si>
  <si>
    <t>Kabely, vodiče, šňůry Cu - nn Kabel silový 4 a 5-žílový Cu, plastová izolace CYKY 4J16 (4Bx16)</t>
  </si>
  <si>
    <t>-199224400</t>
  </si>
  <si>
    <t>7492751022</t>
  </si>
  <si>
    <t>Montáž ukončení kabelů nn v rozvaděči nebo na přístroji izolovaných s označením 2 - 5-ti žílových do 25 mm2</t>
  </si>
  <si>
    <t>1739442505</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</si>
  <si>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</si>
  <si>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7492751026</t>
  </si>
  <si>
    <t>Montáž ukončení kabelů nn v rozvaděči nebo na přístroji izolovaných s označením 2 - 5-ti žílových do 150 mm2</t>
  </si>
  <si>
    <t>-987121857</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</si>
  <si>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</si>
  <si>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7492751040</t>
  </si>
  <si>
    <t>Montáž ukončení kabelů nn v rozvaděči nebo na přístroji izolovaných s označením 7 - 12-ti žílových do 4 mm2</t>
  </si>
  <si>
    <t>1476745473</t>
  </si>
  <si>
    <t>Montáž ukončení kabelů nn v rozvaděči nebo na přístroji izolovaných s označením 7 - 12-ti žílových do 4 mm2 - montáž kabelové koncovky nebo záklopky včetně odizolování pláště a izolace žil kabelu, ukončení žil v rozvaděči, upevnění kabelových ok, roz. trubice, zakončení stínění apod.</t>
  </si>
  <si>
    <t>7492756020</t>
  </si>
  <si>
    <t>Pomocné práce pro montáž kabelů montáž označovacího štítku na kabel</t>
  </si>
  <si>
    <t>-339218253</t>
  </si>
  <si>
    <t>7492756040</t>
  </si>
  <si>
    <t>Pomocné práce pro montáž kabelů zatažení kabelů do chráničky do 4 kg/m</t>
  </si>
  <si>
    <t>396146154</t>
  </si>
  <si>
    <t>7491100110</t>
  </si>
  <si>
    <t>Trubková vedení Ohebné elektroinstalační trubky KOPOFLEX 40 rudá</t>
  </si>
  <si>
    <t>583362956</t>
  </si>
  <si>
    <t>7593505134</t>
  </si>
  <si>
    <t>Zakrytí kabelu resp. trubek výstražnou fólií (bez fólie)</t>
  </si>
  <si>
    <t>1076783565</t>
  </si>
  <si>
    <t>7593500609</t>
  </si>
  <si>
    <t>Trasy kabelového vedení Kabelové krycí desky a pásy Fólie výstražná červená š. 34cm (HM0673909992034)</t>
  </si>
  <si>
    <t>987186548</t>
  </si>
  <si>
    <t>7498152680</t>
  </si>
  <si>
    <t>Vyhotovení pravidelné revizní zprávy pro jednotlivé technologie EOV do 20 výhybek</t>
  </si>
  <si>
    <t>-1050822392</t>
  </si>
  <si>
    <t>Vyhotovení pravidelné revizní zprávy pro jednotlivé technologie EOV do 20 výhybek - celková prohlídka zařízení včetně měření, zkoušek zařízení tohoto provozního souboru nebo stavebního objektu revizním technikem na zařízení podle požadavku ČSN, včetně hodnocení a vyhotovení celkové revizní zprávy</t>
  </si>
  <si>
    <t>7499151010</t>
  </si>
  <si>
    <t>Dokončovací práce na elektrickém zařízení</t>
  </si>
  <si>
    <t>hod</t>
  </si>
  <si>
    <t>-1701966707</t>
  </si>
  <si>
    <t>Dokončovací práce na elektrickém zařízení - uvádění zařízení do provozu, drobné montážní práce v rozvaděčích, koordinaci se zhotoviteli souvisejících zařízení apod.</t>
  </si>
  <si>
    <t>VON - Oprava výhybek v žst. Kopřivnice, nákl. nádraží</t>
  </si>
  <si>
    <t>VRN - Vedlejší rozpočtové náklady</t>
  </si>
  <si>
    <t>VRN</t>
  </si>
  <si>
    <t>Vedlejší rozpočtové náklady</t>
  </si>
  <si>
    <t>022121001</t>
  </si>
  <si>
    <t>Geodetické práce Diagnostika technické infrastruktury Vytýčení trasy inženýrských sítí</t>
  </si>
  <si>
    <t>1024</t>
  </si>
  <si>
    <t>-731805264</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</si>
  <si>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</si>
  <si>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</si>
  <si>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</si>
  <si>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-932668554</t>
  </si>
  <si>
    <t>022101001</t>
  </si>
  <si>
    <t>Geodetické práce Geodetické práce před opravou</t>
  </si>
  <si>
    <t>-2041226938</t>
  </si>
  <si>
    <t>022101011</t>
  </si>
  <si>
    <t>Geodetické práce Geodetické práce v průběhu opravy</t>
  </si>
  <si>
    <t>-1010149920</t>
  </si>
  <si>
    <t>022101021</t>
  </si>
  <si>
    <t>Geodetické práce Geodetické práce po ukončení opravy</t>
  </si>
  <si>
    <t>543588071</t>
  </si>
  <si>
    <t>022111001</t>
  </si>
  <si>
    <t>Geodetické práce Kontrola PPK při směrové a výškové úpravě koleje zaměřením APK trať jednokolejná</t>
  </si>
  <si>
    <t>-1669471467</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</si>
  <si>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</si>
  <si>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0,600+0,100</t>
  </si>
  <si>
    <t>022111011</t>
  </si>
  <si>
    <t>Geodetické práce Kontrola PPK při směrové a výškové úpravě koleje zaměřením APK trať dvoukolejná</t>
  </si>
  <si>
    <t>36834319</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</si>
  <si>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</si>
  <si>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položce:_x000D_
kilometr koleje nebo kilometr stavební délky výhybky = km</t>
  </si>
  <si>
    <t>0,033+0,033+0,033+0,133</t>
  </si>
  <si>
    <t>033131001</t>
  </si>
  <si>
    <t>Provozní vlivy Organizační zajištění prací při zřizování a udržování BK kolejí a výhybek</t>
  </si>
  <si>
    <t>-1037363988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</si>
  <si>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</si>
  <si>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Poznámka k položce:_x000D_
metr koleje nebo metr stavební délky výhybky nebo konstrukce = m</t>
  </si>
  <si>
    <t>33,00+33,00+80,00+5,00+22,00+6,00+90,00</t>
  </si>
  <si>
    <t>023101001</t>
  </si>
  <si>
    <t>Projektové práce Projektové práce v rozsahu ZRN (vyjma dále jmenované práce) do 1 mil. Kč</t>
  </si>
  <si>
    <t>%</t>
  </si>
  <si>
    <t>366042297</t>
  </si>
  <si>
    <t>Poznámka k položce:_x000D_
SO 03 - SSZT</t>
  </si>
  <si>
    <t>023131011</t>
  </si>
  <si>
    <t>Projektové práce Dokumentace skutečného provedení zabezpečovacích, sdělovacích, elektrických zařízení</t>
  </si>
  <si>
    <t>-2129910411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</si>
  <si>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</si>
  <si>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024101301</t>
  </si>
  <si>
    <t>Inženýrská činnost posudky (např. statické aj.) a dozory</t>
  </si>
  <si>
    <t>-1914641111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</si>
</sst>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0" fillId="0" borderId="0" xfId="0"/>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27" fillId="0" borderId="0" xfId="0" applyNumberFormat="1" applyFont="1" applyAlignment="1" applyProtection="1">
      <alignment horizontal="righ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abSelected="1" workbookViewId="0"/>
  </sheetViews>
  <sheetFormatPr defaultRowHeight="10.199999999999999"/>
  <cols>
    <col min="1" max="1" width="8.28515625" style="1" customWidth="1"/>
    <col min="2" max="2" width="1.7109375" style="1" customWidth="1"/>
    <col min="3" max="3" width="4.140625" style="1" customWidth="1"/>
    <col min="4" max="6" width="2.7109375" style="1" customWidth="1"/>
    <col min="7" max="7" width="10.7109375" style="1" customWidth="1"/>
    <col min="8" max="30" width="2.7109375" style="1" customWidth="1"/>
    <col min="31" max="31" width="5.7109375" style="1" customWidth="1"/>
    <col min="32"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c r="A1" s="15" t="s">
        <v>0</v>
      </c>
      <c r="AZ1" s="15" t="s">
        <v>1</v>
      </c>
      <c r="BA1" s="15" t="s">
        <v>2</v>
      </c>
      <c r="BB1" s="15" t="s">
        <v>3</v>
      </c>
      <c r="BT1" s="15" t="s">
        <v>4</v>
      </c>
      <c r="BU1" s="15" t="s">
        <v>4</v>
      </c>
      <c r="BV1" s="15" t="s">
        <v>5</v>
      </c>
    </row>
    <row r="2" spans="1:74" s="1" customFormat="1" ht="36.9" customHeight="1">
      <c r="AR2" s="252"/>
      <c r="AS2" s="252"/>
      <c r="AT2" s="252"/>
      <c r="AU2" s="252"/>
      <c r="AV2" s="252"/>
      <c r="AW2" s="252"/>
      <c r="AX2" s="252"/>
      <c r="AY2" s="252"/>
      <c r="AZ2" s="252"/>
      <c r="BA2" s="252"/>
      <c r="BB2" s="252"/>
      <c r="BC2" s="252"/>
      <c r="BD2" s="252"/>
      <c r="BE2" s="252"/>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3" t="s">
        <v>14</v>
      </c>
      <c r="L5" s="264"/>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1"/>
      <c r="AQ5" s="21"/>
      <c r="AR5" s="19"/>
      <c r="BE5" s="260" t="s">
        <v>15</v>
      </c>
      <c r="BS5" s="16" t="s">
        <v>6</v>
      </c>
    </row>
    <row r="6" spans="1:74" s="1" customFormat="1" ht="36.9" customHeight="1">
      <c r="B6" s="20"/>
      <c r="C6" s="21"/>
      <c r="D6" s="27" t="s">
        <v>16</v>
      </c>
      <c r="E6" s="21"/>
      <c r="F6" s="21"/>
      <c r="G6" s="21"/>
      <c r="H6" s="21"/>
      <c r="I6" s="21"/>
      <c r="J6" s="21"/>
      <c r="K6" s="265" t="s">
        <v>17</v>
      </c>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c r="AP6" s="21"/>
      <c r="AQ6" s="21"/>
      <c r="AR6" s="19"/>
      <c r="BE6" s="261"/>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1"/>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1"/>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1"/>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61"/>
      <c r="BS10" s="16" t="s">
        <v>6</v>
      </c>
    </row>
    <row r="11" spans="1:74" s="1" customFormat="1" ht="18.45"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61"/>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1"/>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61"/>
      <c r="BS13" s="16" t="s">
        <v>6</v>
      </c>
    </row>
    <row r="14" spans="1:74" ht="13.2">
      <c r="B14" s="20"/>
      <c r="C14" s="21"/>
      <c r="D14" s="21"/>
      <c r="E14" s="266" t="s">
        <v>31</v>
      </c>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8" t="s">
        <v>28</v>
      </c>
      <c r="AL14" s="21"/>
      <c r="AM14" s="21"/>
      <c r="AN14" s="30" t="s">
        <v>31</v>
      </c>
      <c r="AO14" s="21"/>
      <c r="AP14" s="21"/>
      <c r="AQ14" s="21"/>
      <c r="AR14" s="19"/>
      <c r="BE14" s="261"/>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1"/>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1"/>
      <c r="BS16" s="16" t="s">
        <v>4</v>
      </c>
    </row>
    <row r="17" spans="1:71" s="1" customFormat="1" ht="18.45"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61"/>
      <c r="BS17" s="16" t="s">
        <v>34</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1"/>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1"/>
      <c r="BS19" s="16" t="s">
        <v>6</v>
      </c>
    </row>
    <row r="20" spans="1:71" s="1" customFormat="1" ht="18.45"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61"/>
      <c r="BS20" s="16" t="s">
        <v>34</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1"/>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1"/>
    </row>
    <row r="23" spans="1:71" s="1" customFormat="1" ht="16.5" customHeight="1">
      <c r="B23" s="20"/>
      <c r="C23" s="21"/>
      <c r="D23" s="21"/>
      <c r="E23" s="268" t="s">
        <v>1</v>
      </c>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c r="AO23" s="21"/>
      <c r="AP23" s="21"/>
      <c r="AQ23" s="21"/>
      <c r="AR23" s="19"/>
      <c r="BE23" s="261"/>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1"/>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1"/>
    </row>
    <row r="26" spans="1:71" s="2" customFormat="1" ht="25.95"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69">
        <f>ROUND(AG94,2)</f>
        <v>0</v>
      </c>
      <c r="AL26" s="270"/>
      <c r="AM26" s="270"/>
      <c r="AN26" s="270"/>
      <c r="AO26" s="270"/>
      <c r="AP26" s="35"/>
      <c r="AQ26" s="35"/>
      <c r="AR26" s="38"/>
      <c r="BE26" s="261"/>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1"/>
    </row>
    <row r="28" spans="1:71" s="2" customFormat="1" ht="13.2">
      <c r="A28" s="33"/>
      <c r="B28" s="34"/>
      <c r="C28" s="35"/>
      <c r="D28" s="35"/>
      <c r="E28" s="35"/>
      <c r="F28" s="35"/>
      <c r="G28" s="35"/>
      <c r="H28" s="35"/>
      <c r="I28" s="35"/>
      <c r="J28" s="35"/>
      <c r="K28" s="35"/>
      <c r="L28" s="271" t="s">
        <v>38</v>
      </c>
      <c r="M28" s="271"/>
      <c r="N28" s="271"/>
      <c r="O28" s="271"/>
      <c r="P28" s="271"/>
      <c r="Q28" s="35"/>
      <c r="R28" s="35"/>
      <c r="S28" s="35"/>
      <c r="T28" s="35"/>
      <c r="U28" s="35"/>
      <c r="V28" s="35"/>
      <c r="W28" s="271" t="s">
        <v>39</v>
      </c>
      <c r="X28" s="271"/>
      <c r="Y28" s="271"/>
      <c r="Z28" s="271"/>
      <c r="AA28" s="271"/>
      <c r="AB28" s="271"/>
      <c r="AC28" s="271"/>
      <c r="AD28" s="271"/>
      <c r="AE28" s="271"/>
      <c r="AF28" s="35"/>
      <c r="AG28" s="35"/>
      <c r="AH28" s="35"/>
      <c r="AI28" s="35"/>
      <c r="AJ28" s="35"/>
      <c r="AK28" s="271" t="s">
        <v>40</v>
      </c>
      <c r="AL28" s="271"/>
      <c r="AM28" s="271"/>
      <c r="AN28" s="271"/>
      <c r="AO28" s="271"/>
      <c r="AP28" s="35"/>
      <c r="AQ28" s="35"/>
      <c r="AR28" s="38"/>
      <c r="BE28" s="261"/>
    </row>
    <row r="29" spans="1:71" s="3" customFormat="1" ht="14.4" customHeight="1">
      <c r="B29" s="39"/>
      <c r="C29" s="40"/>
      <c r="D29" s="28" t="s">
        <v>41</v>
      </c>
      <c r="E29" s="40"/>
      <c r="F29" s="28" t="s">
        <v>42</v>
      </c>
      <c r="G29" s="40"/>
      <c r="H29" s="40"/>
      <c r="I29" s="40"/>
      <c r="J29" s="40"/>
      <c r="K29" s="40"/>
      <c r="L29" s="255">
        <v>0.21</v>
      </c>
      <c r="M29" s="254"/>
      <c r="N29" s="254"/>
      <c r="O29" s="254"/>
      <c r="P29" s="254"/>
      <c r="Q29" s="40"/>
      <c r="R29" s="40"/>
      <c r="S29" s="40"/>
      <c r="T29" s="40"/>
      <c r="U29" s="40"/>
      <c r="V29" s="40"/>
      <c r="W29" s="253">
        <f>ROUND(AZ94, 2)</f>
        <v>0</v>
      </c>
      <c r="X29" s="254"/>
      <c r="Y29" s="254"/>
      <c r="Z29" s="254"/>
      <c r="AA29" s="254"/>
      <c r="AB29" s="254"/>
      <c r="AC29" s="254"/>
      <c r="AD29" s="254"/>
      <c r="AE29" s="254"/>
      <c r="AF29" s="40"/>
      <c r="AG29" s="40"/>
      <c r="AH29" s="40"/>
      <c r="AI29" s="40"/>
      <c r="AJ29" s="40"/>
      <c r="AK29" s="253">
        <f>ROUND(AV94, 2)</f>
        <v>0</v>
      </c>
      <c r="AL29" s="254"/>
      <c r="AM29" s="254"/>
      <c r="AN29" s="254"/>
      <c r="AO29" s="254"/>
      <c r="AP29" s="40"/>
      <c r="AQ29" s="40"/>
      <c r="AR29" s="41"/>
      <c r="BE29" s="262"/>
    </row>
    <row r="30" spans="1:71" s="3" customFormat="1" ht="14.4" customHeight="1">
      <c r="B30" s="39"/>
      <c r="C30" s="40"/>
      <c r="D30" s="40"/>
      <c r="E30" s="40"/>
      <c r="F30" s="28" t="s">
        <v>43</v>
      </c>
      <c r="G30" s="40"/>
      <c r="H30" s="40"/>
      <c r="I30" s="40"/>
      <c r="J30" s="40"/>
      <c r="K30" s="40"/>
      <c r="L30" s="255">
        <v>0.15</v>
      </c>
      <c r="M30" s="254"/>
      <c r="N30" s="254"/>
      <c r="O30" s="254"/>
      <c r="P30" s="254"/>
      <c r="Q30" s="40"/>
      <c r="R30" s="40"/>
      <c r="S30" s="40"/>
      <c r="T30" s="40"/>
      <c r="U30" s="40"/>
      <c r="V30" s="40"/>
      <c r="W30" s="253">
        <f>ROUND(BA94, 2)</f>
        <v>0</v>
      </c>
      <c r="X30" s="254"/>
      <c r="Y30" s="254"/>
      <c r="Z30" s="254"/>
      <c r="AA30" s="254"/>
      <c r="AB30" s="254"/>
      <c r="AC30" s="254"/>
      <c r="AD30" s="254"/>
      <c r="AE30" s="254"/>
      <c r="AF30" s="40"/>
      <c r="AG30" s="40"/>
      <c r="AH30" s="40"/>
      <c r="AI30" s="40"/>
      <c r="AJ30" s="40"/>
      <c r="AK30" s="253">
        <f>ROUND(AW94, 2)</f>
        <v>0</v>
      </c>
      <c r="AL30" s="254"/>
      <c r="AM30" s="254"/>
      <c r="AN30" s="254"/>
      <c r="AO30" s="254"/>
      <c r="AP30" s="40"/>
      <c r="AQ30" s="40"/>
      <c r="AR30" s="41"/>
      <c r="BE30" s="262"/>
    </row>
    <row r="31" spans="1:71" s="3" customFormat="1" ht="14.4" hidden="1" customHeight="1">
      <c r="B31" s="39"/>
      <c r="C31" s="40"/>
      <c r="D31" s="40"/>
      <c r="E31" s="40"/>
      <c r="F31" s="28" t="s">
        <v>44</v>
      </c>
      <c r="G31" s="40"/>
      <c r="H31" s="40"/>
      <c r="I31" s="40"/>
      <c r="J31" s="40"/>
      <c r="K31" s="40"/>
      <c r="L31" s="255">
        <v>0.21</v>
      </c>
      <c r="M31" s="254"/>
      <c r="N31" s="254"/>
      <c r="O31" s="254"/>
      <c r="P31" s="254"/>
      <c r="Q31" s="40"/>
      <c r="R31" s="40"/>
      <c r="S31" s="40"/>
      <c r="T31" s="40"/>
      <c r="U31" s="40"/>
      <c r="V31" s="40"/>
      <c r="W31" s="253">
        <f>ROUND(BB94, 2)</f>
        <v>0</v>
      </c>
      <c r="X31" s="254"/>
      <c r="Y31" s="254"/>
      <c r="Z31" s="254"/>
      <c r="AA31" s="254"/>
      <c r="AB31" s="254"/>
      <c r="AC31" s="254"/>
      <c r="AD31" s="254"/>
      <c r="AE31" s="254"/>
      <c r="AF31" s="40"/>
      <c r="AG31" s="40"/>
      <c r="AH31" s="40"/>
      <c r="AI31" s="40"/>
      <c r="AJ31" s="40"/>
      <c r="AK31" s="253">
        <v>0</v>
      </c>
      <c r="AL31" s="254"/>
      <c r="AM31" s="254"/>
      <c r="AN31" s="254"/>
      <c r="AO31" s="254"/>
      <c r="AP31" s="40"/>
      <c r="AQ31" s="40"/>
      <c r="AR31" s="41"/>
      <c r="BE31" s="262"/>
    </row>
    <row r="32" spans="1:71" s="3" customFormat="1" ht="14.4" hidden="1" customHeight="1">
      <c r="B32" s="39"/>
      <c r="C32" s="40"/>
      <c r="D32" s="40"/>
      <c r="E32" s="40"/>
      <c r="F32" s="28" t="s">
        <v>45</v>
      </c>
      <c r="G32" s="40"/>
      <c r="H32" s="40"/>
      <c r="I32" s="40"/>
      <c r="J32" s="40"/>
      <c r="K32" s="40"/>
      <c r="L32" s="255">
        <v>0.15</v>
      </c>
      <c r="M32" s="254"/>
      <c r="N32" s="254"/>
      <c r="O32" s="254"/>
      <c r="P32" s="254"/>
      <c r="Q32" s="40"/>
      <c r="R32" s="40"/>
      <c r="S32" s="40"/>
      <c r="T32" s="40"/>
      <c r="U32" s="40"/>
      <c r="V32" s="40"/>
      <c r="W32" s="253">
        <f>ROUND(BC94, 2)</f>
        <v>0</v>
      </c>
      <c r="X32" s="254"/>
      <c r="Y32" s="254"/>
      <c r="Z32" s="254"/>
      <c r="AA32" s="254"/>
      <c r="AB32" s="254"/>
      <c r="AC32" s="254"/>
      <c r="AD32" s="254"/>
      <c r="AE32" s="254"/>
      <c r="AF32" s="40"/>
      <c r="AG32" s="40"/>
      <c r="AH32" s="40"/>
      <c r="AI32" s="40"/>
      <c r="AJ32" s="40"/>
      <c r="AK32" s="253">
        <v>0</v>
      </c>
      <c r="AL32" s="254"/>
      <c r="AM32" s="254"/>
      <c r="AN32" s="254"/>
      <c r="AO32" s="254"/>
      <c r="AP32" s="40"/>
      <c r="AQ32" s="40"/>
      <c r="AR32" s="41"/>
      <c r="BE32" s="262"/>
    </row>
    <row r="33" spans="1:57" s="3" customFormat="1" ht="14.4" hidden="1" customHeight="1">
      <c r="B33" s="39"/>
      <c r="C33" s="40"/>
      <c r="D33" s="40"/>
      <c r="E33" s="40"/>
      <c r="F33" s="28" t="s">
        <v>46</v>
      </c>
      <c r="G33" s="40"/>
      <c r="H33" s="40"/>
      <c r="I33" s="40"/>
      <c r="J33" s="40"/>
      <c r="K33" s="40"/>
      <c r="L33" s="255">
        <v>0</v>
      </c>
      <c r="M33" s="254"/>
      <c r="N33" s="254"/>
      <c r="O33" s="254"/>
      <c r="P33" s="254"/>
      <c r="Q33" s="40"/>
      <c r="R33" s="40"/>
      <c r="S33" s="40"/>
      <c r="T33" s="40"/>
      <c r="U33" s="40"/>
      <c r="V33" s="40"/>
      <c r="W33" s="253">
        <f>ROUND(BD94, 2)</f>
        <v>0</v>
      </c>
      <c r="X33" s="254"/>
      <c r="Y33" s="254"/>
      <c r="Z33" s="254"/>
      <c r="AA33" s="254"/>
      <c r="AB33" s="254"/>
      <c r="AC33" s="254"/>
      <c r="AD33" s="254"/>
      <c r="AE33" s="254"/>
      <c r="AF33" s="40"/>
      <c r="AG33" s="40"/>
      <c r="AH33" s="40"/>
      <c r="AI33" s="40"/>
      <c r="AJ33" s="40"/>
      <c r="AK33" s="253">
        <v>0</v>
      </c>
      <c r="AL33" s="254"/>
      <c r="AM33" s="254"/>
      <c r="AN33" s="254"/>
      <c r="AO33" s="254"/>
      <c r="AP33" s="40"/>
      <c r="AQ33" s="40"/>
      <c r="AR33" s="41"/>
      <c r="BE33" s="262"/>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1"/>
    </row>
    <row r="35" spans="1:57" s="2" customFormat="1" ht="25.95"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59" t="s">
        <v>49</v>
      </c>
      <c r="Y35" s="257"/>
      <c r="Z35" s="257"/>
      <c r="AA35" s="257"/>
      <c r="AB35" s="257"/>
      <c r="AC35" s="44"/>
      <c r="AD35" s="44"/>
      <c r="AE35" s="44"/>
      <c r="AF35" s="44"/>
      <c r="AG35" s="44"/>
      <c r="AH35" s="44"/>
      <c r="AI35" s="44"/>
      <c r="AJ35" s="44"/>
      <c r="AK35" s="256">
        <f>SUM(AK26:AK33)</f>
        <v>0</v>
      </c>
      <c r="AL35" s="257"/>
      <c r="AM35" s="257"/>
      <c r="AN35" s="257"/>
      <c r="AO35" s="258"/>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635200025</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86" t="str">
        <f>K6</f>
        <v>Oprava výhybek v žst. Kopřivnice, nákl. nádraží</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Frenštát p.R.</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88" t="str">
        <f>IF(AN8= "","",AN8)</f>
        <v>6. 4. 2023</v>
      </c>
      <c r="AN87" s="288"/>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9" t="str">
        <f>IF(E17="","",E17)</f>
        <v xml:space="preserve"> </v>
      </c>
      <c r="AN89" s="290"/>
      <c r="AO89" s="290"/>
      <c r="AP89" s="290"/>
      <c r="AQ89" s="35"/>
      <c r="AR89" s="38"/>
      <c r="AS89" s="291" t="s">
        <v>57</v>
      </c>
      <c r="AT89" s="292"/>
      <c r="AU89" s="66"/>
      <c r="AV89" s="66"/>
      <c r="AW89" s="66"/>
      <c r="AX89" s="66"/>
      <c r="AY89" s="66"/>
      <c r="AZ89" s="66"/>
      <c r="BA89" s="66"/>
      <c r="BB89" s="66"/>
      <c r="BC89" s="66"/>
      <c r="BD89" s="67"/>
      <c r="BE89" s="33"/>
    </row>
    <row r="90" spans="1:91" s="2" customFormat="1" ht="15.15"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9" t="str">
        <f>IF(E20="","",E20)</f>
        <v xml:space="preserve"> </v>
      </c>
      <c r="AN90" s="290"/>
      <c r="AO90" s="290"/>
      <c r="AP90" s="290"/>
      <c r="AQ90" s="35"/>
      <c r="AR90" s="38"/>
      <c r="AS90" s="293"/>
      <c r="AT90" s="294"/>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5"/>
      <c r="AT91" s="296"/>
      <c r="AU91" s="70"/>
      <c r="AV91" s="70"/>
      <c r="AW91" s="70"/>
      <c r="AX91" s="70"/>
      <c r="AY91" s="70"/>
      <c r="AZ91" s="70"/>
      <c r="BA91" s="70"/>
      <c r="BB91" s="70"/>
      <c r="BC91" s="70"/>
      <c r="BD91" s="71"/>
      <c r="BE91" s="33"/>
    </row>
    <row r="92" spans="1:91" s="2" customFormat="1" ht="29.25" customHeight="1">
      <c r="A92" s="33"/>
      <c r="B92" s="34"/>
      <c r="C92" s="279" t="s">
        <v>58</v>
      </c>
      <c r="D92" s="280"/>
      <c r="E92" s="280"/>
      <c r="F92" s="280"/>
      <c r="G92" s="280"/>
      <c r="H92" s="72"/>
      <c r="I92" s="282" t="s">
        <v>59</v>
      </c>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1" t="s">
        <v>60</v>
      </c>
      <c r="AH92" s="280"/>
      <c r="AI92" s="280"/>
      <c r="AJ92" s="280"/>
      <c r="AK92" s="280"/>
      <c r="AL92" s="280"/>
      <c r="AM92" s="280"/>
      <c r="AN92" s="282" t="s">
        <v>61</v>
      </c>
      <c r="AO92" s="280"/>
      <c r="AP92" s="283"/>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84">
        <f>ROUND(AG95+AG96+AG97+AG100+AG101,2)</f>
        <v>0</v>
      </c>
      <c r="AH94" s="284"/>
      <c r="AI94" s="284"/>
      <c r="AJ94" s="284"/>
      <c r="AK94" s="284"/>
      <c r="AL94" s="284"/>
      <c r="AM94" s="284"/>
      <c r="AN94" s="285">
        <f t="shared" ref="AN94:AN101" si="0">SUM(AG94,AT94)</f>
        <v>0</v>
      </c>
      <c r="AO94" s="285"/>
      <c r="AP94" s="285"/>
      <c r="AQ94" s="84" t="s">
        <v>1</v>
      </c>
      <c r="AR94" s="85"/>
      <c r="AS94" s="86">
        <f>ROUND(AS95+AS96+AS97+AS100+AS101,2)</f>
        <v>0</v>
      </c>
      <c r="AT94" s="87">
        <f t="shared" ref="AT94:AT101" si="1">ROUND(SUM(AV94:AW94),2)</f>
        <v>0</v>
      </c>
      <c r="AU94" s="88">
        <f>ROUND(AU95+AU96+AU97+AU100+AU101,5)</f>
        <v>0</v>
      </c>
      <c r="AV94" s="87">
        <f>ROUND(AZ94*L29,2)</f>
        <v>0</v>
      </c>
      <c r="AW94" s="87">
        <f>ROUND(BA94*L30,2)</f>
        <v>0</v>
      </c>
      <c r="AX94" s="87">
        <f>ROUND(BB94*L29,2)</f>
        <v>0</v>
      </c>
      <c r="AY94" s="87">
        <f>ROUND(BC94*L30,2)</f>
        <v>0</v>
      </c>
      <c r="AZ94" s="87">
        <f>ROUND(AZ95+AZ96+AZ97+AZ100+AZ101,2)</f>
        <v>0</v>
      </c>
      <c r="BA94" s="87">
        <f>ROUND(BA95+BA96+BA97+BA100+BA101,2)</f>
        <v>0</v>
      </c>
      <c r="BB94" s="87">
        <f>ROUND(BB95+BB96+BB97+BB100+BB101,2)</f>
        <v>0</v>
      </c>
      <c r="BC94" s="87">
        <f>ROUND(BC95+BC96+BC97+BC100+BC101,2)</f>
        <v>0</v>
      </c>
      <c r="BD94" s="89">
        <f>ROUND(BD95+BD96+BD97+BD100+BD101,2)</f>
        <v>0</v>
      </c>
      <c r="BS94" s="90" t="s">
        <v>76</v>
      </c>
      <c r="BT94" s="90" t="s">
        <v>77</v>
      </c>
      <c r="BU94" s="91" t="s">
        <v>78</v>
      </c>
      <c r="BV94" s="90" t="s">
        <v>79</v>
      </c>
      <c r="BW94" s="90" t="s">
        <v>5</v>
      </c>
      <c r="BX94" s="90" t="s">
        <v>80</v>
      </c>
      <c r="CL94" s="90" t="s">
        <v>1</v>
      </c>
    </row>
    <row r="95" spans="1:91" s="7" customFormat="1" ht="25.05" customHeight="1">
      <c r="A95" s="92" t="s">
        <v>81</v>
      </c>
      <c r="B95" s="93"/>
      <c r="C95" s="94"/>
      <c r="D95" s="274" t="s">
        <v>82</v>
      </c>
      <c r="E95" s="274"/>
      <c r="F95" s="274"/>
      <c r="G95" s="274"/>
      <c r="H95" s="274"/>
      <c r="I95" s="95"/>
      <c r="J95" s="274" t="s">
        <v>17</v>
      </c>
      <c r="K95" s="274"/>
      <c r="L95" s="274"/>
      <c r="M95" s="274"/>
      <c r="N95" s="274"/>
      <c r="O95" s="274"/>
      <c r="P95" s="274"/>
      <c r="Q95" s="274"/>
      <c r="R95" s="274"/>
      <c r="S95" s="274"/>
      <c r="T95" s="274"/>
      <c r="U95" s="274"/>
      <c r="V95" s="274"/>
      <c r="W95" s="274"/>
      <c r="X95" s="274"/>
      <c r="Y95" s="274"/>
      <c r="Z95" s="274"/>
      <c r="AA95" s="274"/>
      <c r="AB95" s="274"/>
      <c r="AC95" s="274"/>
      <c r="AD95" s="274"/>
      <c r="AE95" s="274"/>
      <c r="AF95" s="274"/>
      <c r="AG95" s="272">
        <f>'SO 01 - ST - Oprava výhyb...'!J30</f>
        <v>0</v>
      </c>
      <c r="AH95" s="273"/>
      <c r="AI95" s="273"/>
      <c r="AJ95" s="273"/>
      <c r="AK95" s="273"/>
      <c r="AL95" s="273"/>
      <c r="AM95" s="273"/>
      <c r="AN95" s="272">
        <f t="shared" si="0"/>
        <v>0</v>
      </c>
      <c r="AO95" s="273"/>
      <c r="AP95" s="273"/>
      <c r="AQ95" s="96" t="s">
        <v>83</v>
      </c>
      <c r="AR95" s="97"/>
      <c r="AS95" s="98">
        <v>0</v>
      </c>
      <c r="AT95" s="99">
        <f t="shared" si="1"/>
        <v>0</v>
      </c>
      <c r="AU95" s="100">
        <f>'SO 01 - ST - Oprava výhyb...'!P119</f>
        <v>0</v>
      </c>
      <c r="AV95" s="99">
        <f>'SO 01 - ST - Oprava výhyb...'!J33</f>
        <v>0</v>
      </c>
      <c r="AW95" s="99">
        <f>'SO 01 - ST - Oprava výhyb...'!J34</f>
        <v>0</v>
      </c>
      <c r="AX95" s="99">
        <f>'SO 01 - ST - Oprava výhyb...'!J35</f>
        <v>0</v>
      </c>
      <c r="AY95" s="99">
        <f>'SO 01 - ST - Oprava výhyb...'!J36</f>
        <v>0</v>
      </c>
      <c r="AZ95" s="99">
        <f>'SO 01 - ST - Oprava výhyb...'!F33</f>
        <v>0</v>
      </c>
      <c r="BA95" s="99">
        <f>'SO 01 - ST - Oprava výhyb...'!F34</f>
        <v>0</v>
      </c>
      <c r="BB95" s="99">
        <f>'SO 01 - ST - Oprava výhyb...'!F35</f>
        <v>0</v>
      </c>
      <c r="BC95" s="99">
        <f>'SO 01 - ST - Oprava výhyb...'!F36</f>
        <v>0</v>
      </c>
      <c r="BD95" s="101">
        <f>'SO 01 - ST - Oprava výhyb...'!F37</f>
        <v>0</v>
      </c>
      <c r="BT95" s="102" t="s">
        <v>84</v>
      </c>
      <c r="BV95" s="102" t="s">
        <v>79</v>
      </c>
      <c r="BW95" s="102" t="s">
        <v>85</v>
      </c>
      <c r="BX95" s="102" t="s">
        <v>5</v>
      </c>
      <c r="CL95" s="102" t="s">
        <v>1</v>
      </c>
      <c r="CM95" s="102" t="s">
        <v>86</v>
      </c>
    </row>
    <row r="96" spans="1:91" s="7" customFormat="1" ht="25.05" customHeight="1">
      <c r="A96" s="92" t="s">
        <v>81</v>
      </c>
      <c r="B96" s="93"/>
      <c r="C96" s="94"/>
      <c r="D96" s="274" t="s">
        <v>87</v>
      </c>
      <c r="E96" s="274"/>
      <c r="F96" s="274"/>
      <c r="G96" s="274"/>
      <c r="H96" s="274"/>
      <c r="I96" s="95"/>
      <c r="J96" s="274" t="s">
        <v>88</v>
      </c>
      <c r="K96" s="274"/>
      <c r="L96" s="274"/>
      <c r="M96" s="274"/>
      <c r="N96" s="274"/>
      <c r="O96" s="274"/>
      <c r="P96" s="274"/>
      <c r="Q96" s="274"/>
      <c r="R96" s="274"/>
      <c r="S96" s="274"/>
      <c r="T96" s="274"/>
      <c r="U96" s="274"/>
      <c r="V96" s="274"/>
      <c r="W96" s="274"/>
      <c r="X96" s="274"/>
      <c r="Y96" s="274"/>
      <c r="Z96" s="274"/>
      <c r="AA96" s="274"/>
      <c r="AB96" s="274"/>
      <c r="AC96" s="274"/>
      <c r="AD96" s="274"/>
      <c r="AE96" s="274"/>
      <c r="AF96" s="274"/>
      <c r="AG96" s="272">
        <f>'SO 02 - ST - Oprava přípo...'!J30</f>
        <v>0</v>
      </c>
      <c r="AH96" s="273"/>
      <c r="AI96" s="273"/>
      <c r="AJ96" s="273"/>
      <c r="AK96" s="273"/>
      <c r="AL96" s="273"/>
      <c r="AM96" s="273"/>
      <c r="AN96" s="272">
        <f t="shared" si="0"/>
        <v>0</v>
      </c>
      <c r="AO96" s="273"/>
      <c r="AP96" s="273"/>
      <c r="AQ96" s="96" t="s">
        <v>83</v>
      </c>
      <c r="AR96" s="97"/>
      <c r="AS96" s="98">
        <v>0</v>
      </c>
      <c r="AT96" s="99">
        <f t="shared" si="1"/>
        <v>0</v>
      </c>
      <c r="AU96" s="100">
        <f>'SO 02 - ST - Oprava přípo...'!P119</f>
        <v>0</v>
      </c>
      <c r="AV96" s="99">
        <f>'SO 02 - ST - Oprava přípo...'!J33</f>
        <v>0</v>
      </c>
      <c r="AW96" s="99">
        <f>'SO 02 - ST - Oprava přípo...'!J34</f>
        <v>0</v>
      </c>
      <c r="AX96" s="99">
        <f>'SO 02 - ST - Oprava přípo...'!J35</f>
        <v>0</v>
      </c>
      <c r="AY96" s="99">
        <f>'SO 02 - ST - Oprava přípo...'!J36</f>
        <v>0</v>
      </c>
      <c r="AZ96" s="99">
        <f>'SO 02 - ST - Oprava přípo...'!F33</f>
        <v>0</v>
      </c>
      <c r="BA96" s="99">
        <f>'SO 02 - ST - Oprava přípo...'!F34</f>
        <v>0</v>
      </c>
      <c r="BB96" s="99">
        <f>'SO 02 - ST - Oprava přípo...'!F35</f>
        <v>0</v>
      </c>
      <c r="BC96" s="99">
        <f>'SO 02 - ST - Oprava přípo...'!F36</f>
        <v>0</v>
      </c>
      <c r="BD96" s="101">
        <f>'SO 02 - ST - Oprava přípo...'!F37</f>
        <v>0</v>
      </c>
      <c r="BT96" s="102" t="s">
        <v>84</v>
      </c>
      <c r="BV96" s="102" t="s">
        <v>79</v>
      </c>
      <c r="BW96" s="102" t="s">
        <v>89</v>
      </c>
      <c r="BX96" s="102" t="s">
        <v>5</v>
      </c>
      <c r="CL96" s="102" t="s">
        <v>1</v>
      </c>
      <c r="CM96" s="102" t="s">
        <v>86</v>
      </c>
    </row>
    <row r="97" spans="1:91" s="7" customFormat="1" ht="25.05" customHeight="1">
      <c r="B97" s="93"/>
      <c r="C97" s="94"/>
      <c r="D97" s="274" t="s">
        <v>90</v>
      </c>
      <c r="E97" s="274"/>
      <c r="F97" s="274"/>
      <c r="G97" s="274"/>
      <c r="H97" s="274"/>
      <c r="I97" s="95"/>
      <c r="J97" s="274" t="s">
        <v>17</v>
      </c>
      <c r="K97" s="274"/>
      <c r="L97" s="274"/>
      <c r="M97" s="274"/>
      <c r="N97" s="274"/>
      <c r="O97" s="274"/>
      <c r="P97" s="274"/>
      <c r="Q97" s="274"/>
      <c r="R97" s="274"/>
      <c r="S97" s="274"/>
      <c r="T97" s="274"/>
      <c r="U97" s="274"/>
      <c r="V97" s="274"/>
      <c r="W97" s="274"/>
      <c r="X97" s="274"/>
      <c r="Y97" s="274"/>
      <c r="Z97" s="274"/>
      <c r="AA97" s="274"/>
      <c r="AB97" s="274"/>
      <c r="AC97" s="274"/>
      <c r="AD97" s="274"/>
      <c r="AE97" s="274"/>
      <c r="AF97" s="274"/>
      <c r="AG97" s="278">
        <f>ROUND(SUM(AG98:AG99),2)</f>
        <v>0</v>
      </c>
      <c r="AH97" s="273"/>
      <c r="AI97" s="273"/>
      <c r="AJ97" s="273"/>
      <c r="AK97" s="273"/>
      <c r="AL97" s="273"/>
      <c r="AM97" s="273"/>
      <c r="AN97" s="272">
        <f t="shared" si="0"/>
        <v>0</v>
      </c>
      <c r="AO97" s="273"/>
      <c r="AP97" s="273"/>
      <c r="AQ97" s="96" t="s">
        <v>83</v>
      </c>
      <c r="AR97" s="97"/>
      <c r="AS97" s="98">
        <f>ROUND(SUM(AS98:AS99),2)</f>
        <v>0</v>
      </c>
      <c r="AT97" s="99">
        <f t="shared" si="1"/>
        <v>0</v>
      </c>
      <c r="AU97" s="100">
        <f>ROUND(SUM(AU98:AU99),5)</f>
        <v>0</v>
      </c>
      <c r="AV97" s="99">
        <f>ROUND(AZ97*L29,2)</f>
        <v>0</v>
      </c>
      <c r="AW97" s="99">
        <f>ROUND(BA97*L30,2)</f>
        <v>0</v>
      </c>
      <c r="AX97" s="99">
        <f>ROUND(BB97*L29,2)</f>
        <v>0</v>
      </c>
      <c r="AY97" s="99">
        <f>ROUND(BC97*L30,2)</f>
        <v>0</v>
      </c>
      <c r="AZ97" s="99">
        <f>ROUND(SUM(AZ98:AZ99),2)</f>
        <v>0</v>
      </c>
      <c r="BA97" s="99">
        <f>ROUND(SUM(BA98:BA99),2)</f>
        <v>0</v>
      </c>
      <c r="BB97" s="99">
        <f>ROUND(SUM(BB98:BB99),2)</f>
        <v>0</v>
      </c>
      <c r="BC97" s="99">
        <f>ROUND(SUM(BC98:BC99),2)</f>
        <v>0</v>
      </c>
      <c r="BD97" s="101">
        <f>ROUND(SUM(BD98:BD99),2)</f>
        <v>0</v>
      </c>
      <c r="BS97" s="102" t="s">
        <v>76</v>
      </c>
      <c r="BT97" s="102" t="s">
        <v>84</v>
      </c>
      <c r="BU97" s="102" t="s">
        <v>78</v>
      </c>
      <c r="BV97" s="102" t="s">
        <v>79</v>
      </c>
      <c r="BW97" s="102" t="s">
        <v>91</v>
      </c>
      <c r="BX97" s="102" t="s">
        <v>5</v>
      </c>
      <c r="CL97" s="102" t="s">
        <v>1</v>
      </c>
      <c r="CM97" s="102" t="s">
        <v>86</v>
      </c>
    </row>
    <row r="98" spans="1:91" s="4" customFormat="1" ht="25.05" customHeight="1">
      <c r="A98" s="92" t="s">
        <v>81</v>
      </c>
      <c r="B98" s="57"/>
      <c r="C98" s="103"/>
      <c r="D98" s="103"/>
      <c r="E98" s="277" t="s">
        <v>92</v>
      </c>
      <c r="F98" s="277"/>
      <c r="G98" s="277"/>
      <c r="H98" s="277"/>
      <c r="I98" s="277"/>
      <c r="J98" s="103"/>
      <c r="K98" s="277" t="s">
        <v>93</v>
      </c>
      <c r="L98" s="277"/>
      <c r="M98" s="277"/>
      <c r="N98" s="277"/>
      <c r="O98" s="277"/>
      <c r="P98" s="277"/>
      <c r="Q98" s="277"/>
      <c r="R98" s="277"/>
      <c r="S98" s="277"/>
      <c r="T98" s="277"/>
      <c r="U98" s="277"/>
      <c r="V98" s="277"/>
      <c r="W98" s="277"/>
      <c r="X98" s="277"/>
      <c r="Y98" s="277"/>
      <c r="Z98" s="277"/>
      <c r="AA98" s="277"/>
      <c r="AB98" s="277"/>
      <c r="AC98" s="277"/>
      <c r="AD98" s="277"/>
      <c r="AE98" s="277"/>
      <c r="AF98" s="277"/>
      <c r="AG98" s="275">
        <f>'SO 03 - 01 - SSZT - Sborn...'!J32</f>
        <v>0</v>
      </c>
      <c r="AH98" s="276"/>
      <c r="AI98" s="276"/>
      <c r="AJ98" s="276"/>
      <c r="AK98" s="276"/>
      <c r="AL98" s="276"/>
      <c r="AM98" s="276"/>
      <c r="AN98" s="275">
        <f t="shared" si="0"/>
        <v>0</v>
      </c>
      <c r="AO98" s="276"/>
      <c r="AP98" s="276"/>
      <c r="AQ98" s="104" t="s">
        <v>94</v>
      </c>
      <c r="AR98" s="59"/>
      <c r="AS98" s="105">
        <v>0</v>
      </c>
      <c r="AT98" s="106">
        <f t="shared" si="1"/>
        <v>0</v>
      </c>
      <c r="AU98" s="107">
        <f>'SO 03 - 01 - SSZT - Sborn...'!P123</f>
        <v>0</v>
      </c>
      <c r="AV98" s="106">
        <f>'SO 03 - 01 - SSZT - Sborn...'!J35</f>
        <v>0</v>
      </c>
      <c r="AW98" s="106">
        <f>'SO 03 - 01 - SSZT - Sborn...'!J36</f>
        <v>0</v>
      </c>
      <c r="AX98" s="106">
        <f>'SO 03 - 01 - SSZT - Sborn...'!J37</f>
        <v>0</v>
      </c>
      <c r="AY98" s="106">
        <f>'SO 03 - 01 - SSZT - Sborn...'!J38</f>
        <v>0</v>
      </c>
      <c r="AZ98" s="106">
        <f>'SO 03 - 01 - SSZT - Sborn...'!F35</f>
        <v>0</v>
      </c>
      <c r="BA98" s="106">
        <f>'SO 03 - 01 - SSZT - Sborn...'!F36</f>
        <v>0</v>
      </c>
      <c r="BB98" s="106">
        <f>'SO 03 - 01 - SSZT - Sborn...'!F37</f>
        <v>0</v>
      </c>
      <c r="BC98" s="106">
        <f>'SO 03 - 01 - SSZT - Sborn...'!F38</f>
        <v>0</v>
      </c>
      <c r="BD98" s="108">
        <f>'SO 03 - 01 - SSZT - Sborn...'!F39</f>
        <v>0</v>
      </c>
      <c r="BT98" s="109" t="s">
        <v>86</v>
      </c>
      <c r="BV98" s="109" t="s">
        <v>79</v>
      </c>
      <c r="BW98" s="109" t="s">
        <v>95</v>
      </c>
      <c r="BX98" s="109" t="s">
        <v>91</v>
      </c>
      <c r="CL98" s="109" t="s">
        <v>96</v>
      </c>
    </row>
    <row r="99" spans="1:91" s="4" customFormat="1" ht="25.05" customHeight="1">
      <c r="A99" s="92" t="s">
        <v>81</v>
      </c>
      <c r="B99" s="57"/>
      <c r="C99" s="103"/>
      <c r="D99" s="103"/>
      <c r="E99" s="277" t="s">
        <v>97</v>
      </c>
      <c r="F99" s="277"/>
      <c r="G99" s="277"/>
      <c r="H99" s="277"/>
      <c r="I99" s="277"/>
      <c r="J99" s="103"/>
      <c r="K99" s="277" t="s">
        <v>98</v>
      </c>
      <c r="L99" s="277"/>
      <c r="M99" s="277"/>
      <c r="N99" s="277"/>
      <c r="O99" s="277"/>
      <c r="P99" s="277"/>
      <c r="Q99" s="277"/>
      <c r="R99" s="277"/>
      <c r="S99" s="277"/>
      <c r="T99" s="277"/>
      <c r="U99" s="277"/>
      <c r="V99" s="277"/>
      <c r="W99" s="277"/>
      <c r="X99" s="277"/>
      <c r="Y99" s="277"/>
      <c r="Z99" s="277"/>
      <c r="AA99" s="277"/>
      <c r="AB99" s="277"/>
      <c r="AC99" s="277"/>
      <c r="AD99" s="277"/>
      <c r="AE99" s="277"/>
      <c r="AF99" s="277"/>
      <c r="AG99" s="275">
        <f>'SO 03 - 02 - SSZT - ÚRS'!J32</f>
        <v>0</v>
      </c>
      <c r="AH99" s="276"/>
      <c r="AI99" s="276"/>
      <c r="AJ99" s="276"/>
      <c r="AK99" s="276"/>
      <c r="AL99" s="276"/>
      <c r="AM99" s="276"/>
      <c r="AN99" s="275">
        <f t="shared" si="0"/>
        <v>0</v>
      </c>
      <c r="AO99" s="276"/>
      <c r="AP99" s="276"/>
      <c r="AQ99" s="104" t="s">
        <v>94</v>
      </c>
      <c r="AR99" s="59"/>
      <c r="AS99" s="105">
        <v>0</v>
      </c>
      <c r="AT99" s="106">
        <f t="shared" si="1"/>
        <v>0</v>
      </c>
      <c r="AU99" s="107">
        <f>'SO 03 - 02 - SSZT - ÚRS'!P122</f>
        <v>0</v>
      </c>
      <c r="AV99" s="106">
        <f>'SO 03 - 02 - SSZT - ÚRS'!J35</f>
        <v>0</v>
      </c>
      <c r="AW99" s="106">
        <f>'SO 03 - 02 - SSZT - ÚRS'!J36</f>
        <v>0</v>
      </c>
      <c r="AX99" s="106">
        <f>'SO 03 - 02 - SSZT - ÚRS'!J37</f>
        <v>0</v>
      </c>
      <c r="AY99" s="106">
        <f>'SO 03 - 02 - SSZT - ÚRS'!J38</f>
        <v>0</v>
      </c>
      <c r="AZ99" s="106">
        <f>'SO 03 - 02 - SSZT - ÚRS'!F35</f>
        <v>0</v>
      </c>
      <c r="BA99" s="106">
        <f>'SO 03 - 02 - SSZT - ÚRS'!F36</f>
        <v>0</v>
      </c>
      <c r="BB99" s="106">
        <f>'SO 03 - 02 - SSZT - ÚRS'!F37</f>
        <v>0</v>
      </c>
      <c r="BC99" s="106">
        <f>'SO 03 - 02 - SSZT - ÚRS'!F38</f>
        <v>0</v>
      </c>
      <c r="BD99" s="108">
        <f>'SO 03 - 02 - SSZT - ÚRS'!F39</f>
        <v>0</v>
      </c>
      <c r="BT99" s="109" t="s">
        <v>86</v>
      </c>
      <c r="BV99" s="109" t="s">
        <v>79</v>
      </c>
      <c r="BW99" s="109" t="s">
        <v>99</v>
      </c>
      <c r="BX99" s="109" t="s">
        <v>91</v>
      </c>
      <c r="CL99" s="109" t="s">
        <v>96</v>
      </c>
    </row>
    <row r="100" spans="1:91" s="7" customFormat="1" ht="25.05" customHeight="1">
      <c r="A100" s="92" t="s">
        <v>81</v>
      </c>
      <c r="B100" s="93"/>
      <c r="C100" s="94"/>
      <c r="D100" s="274" t="s">
        <v>100</v>
      </c>
      <c r="E100" s="274"/>
      <c r="F100" s="274"/>
      <c r="G100" s="274"/>
      <c r="H100" s="274"/>
      <c r="I100" s="95"/>
      <c r="J100" s="274" t="s">
        <v>101</v>
      </c>
      <c r="K100" s="274"/>
      <c r="L100" s="274"/>
      <c r="M100" s="274"/>
      <c r="N100" s="274"/>
      <c r="O100" s="274"/>
      <c r="P100" s="274"/>
      <c r="Q100" s="274"/>
      <c r="R100" s="274"/>
      <c r="S100" s="274"/>
      <c r="T100" s="274"/>
      <c r="U100" s="274"/>
      <c r="V100" s="274"/>
      <c r="W100" s="274"/>
      <c r="X100" s="274"/>
      <c r="Y100" s="274"/>
      <c r="Z100" s="274"/>
      <c r="AA100" s="274"/>
      <c r="AB100" s="274"/>
      <c r="AC100" s="274"/>
      <c r="AD100" s="274"/>
      <c r="AE100" s="274"/>
      <c r="AF100" s="274"/>
      <c r="AG100" s="272">
        <f>'SO 04 - SEE - Oprava EOV ...'!J30</f>
        <v>0</v>
      </c>
      <c r="AH100" s="273"/>
      <c r="AI100" s="273"/>
      <c r="AJ100" s="273"/>
      <c r="AK100" s="273"/>
      <c r="AL100" s="273"/>
      <c r="AM100" s="273"/>
      <c r="AN100" s="272">
        <f t="shared" si="0"/>
        <v>0</v>
      </c>
      <c r="AO100" s="273"/>
      <c r="AP100" s="273"/>
      <c r="AQ100" s="96" t="s">
        <v>83</v>
      </c>
      <c r="AR100" s="97"/>
      <c r="AS100" s="98">
        <v>0</v>
      </c>
      <c r="AT100" s="99">
        <f t="shared" si="1"/>
        <v>0</v>
      </c>
      <c r="AU100" s="100">
        <f>'SO 04 - SEE - Oprava EOV ...'!P121</f>
        <v>0</v>
      </c>
      <c r="AV100" s="99">
        <f>'SO 04 - SEE - Oprava EOV ...'!J33</f>
        <v>0</v>
      </c>
      <c r="AW100" s="99">
        <f>'SO 04 - SEE - Oprava EOV ...'!J34</f>
        <v>0</v>
      </c>
      <c r="AX100" s="99">
        <f>'SO 04 - SEE - Oprava EOV ...'!J35</f>
        <v>0</v>
      </c>
      <c r="AY100" s="99">
        <f>'SO 04 - SEE - Oprava EOV ...'!J36</f>
        <v>0</v>
      </c>
      <c r="AZ100" s="99">
        <f>'SO 04 - SEE - Oprava EOV ...'!F33</f>
        <v>0</v>
      </c>
      <c r="BA100" s="99">
        <f>'SO 04 - SEE - Oprava EOV ...'!F34</f>
        <v>0</v>
      </c>
      <c r="BB100" s="99">
        <f>'SO 04 - SEE - Oprava EOV ...'!F35</f>
        <v>0</v>
      </c>
      <c r="BC100" s="99">
        <f>'SO 04 - SEE - Oprava EOV ...'!F36</f>
        <v>0</v>
      </c>
      <c r="BD100" s="101">
        <f>'SO 04 - SEE - Oprava EOV ...'!F37</f>
        <v>0</v>
      </c>
      <c r="BT100" s="102" t="s">
        <v>84</v>
      </c>
      <c r="BV100" s="102" t="s">
        <v>79</v>
      </c>
      <c r="BW100" s="102" t="s">
        <v>102</v>
      </c>
      <c r="BX100" s="102" t="s">
        <v>5</v>
      </c>
      <c r="CL100" s="102" t="s">
        <v>103</v>
      </c>
      <c r="CM100" s="102" t="s">
        <v>86</v>
      </c>
    </row>
    <row r="101" spans="1:91" s="7" customFormat="1" ht="25.05" customHeight="1">
      <c r="A101" s="92" t="s">
        <v>81</v>
      </c>
      <c r="B101" s="93"/>
      <c r="C101" s="94"/>
      <c r="D101" s="274" t="s">
        <v>104</v>
      </c>
      <c r="E101" s="274"/>
      <c r="F101" s="274"/>
      <c r="G101" s="274"/>
      <c r="H101" s="274"/>
      <c r="I101" s="95"/>
      <c r="J101" s="274" t="s">
        <v>17</v>
      </c>
      <c r="K101" s="274"/>
      <c r="L101" s="274"/>
      <c r="M101" s="274"/>
      <c r="N101" s="274"/>
      <c r="O101" s="274"/>
      <c r="P101" s="274"/>
      <c r="Q101" s="274"/>
      <c r="R101" s="274"/>
      <c r="S101" s="274"/>
      <c r="T101" s="274"/>
      <c r="U101" s="274"/>
      <c r="V101" s="274"/>
      <c r="W101" s="274"/>
      <c r="X101" s="274"/>
      <c r="Y101" s="274"/>
      <c r="Z101" s="274"/>
      <c r="AA101" s="274"/>
      <c r="AB101" s="274"/>
      <c r="AC101" s="274"/>
      <c r="AD101" s="274"/>
      <c r="AE101" s="274"/>
      <c r="AF101" s="274"/>
      <c r="AG101" s="272">
        <f>'VON - Oprava výhybek v žs...'!J30</f>
        <v>0</v>
      </c>
      <c r="AH101" s="273"/>
      <c r="AI101" s="273"/>
      <c r="AJ101" s="273"/>
      <c r="AK101" s="273"/>
      <c r="AL101" s="273"/>
      <c r="AM101" s="273"/>
      <c r="AN101" s="272">
        <f t="shared" si="0"/>
        <v>0</v>
      </c>
      <c r="AO101" s="273"/>
      <c r="AP101" s="273"/>
      <c r="AQ101" s="96" t="s">
        <v>83</v>
      </c>
      <c r="AR101" s="97"/>
      <c r="AS101" s="110">
        <v>0</v>
      </c>
      <c r="AT101" s="111">
        <f t="shared" si="1"/>
        <v>0</v>
      </c>
      <c r="AU101" s="112">
        <f>'VON - Oprava výhybek v žs...'!P117</f>
        <v>0</v>
      </c>
      <c r="AV101" s="111">
        <f>'VON - Oprava výhybek v žs...'!J33</f>
        <v>0</v>
      </c>
      <c r="AW101" s="111">
        <f>'VON - Oprava výhybek v žs...'!J34</f>
        <v>0</v>
      </c>
      <c r="AX101" s="111">
        <f>'VON - Oprava výhybek v žs...'!J35</f>
        <v>0</v>
      </c>
      <c r="AY101" s="111">
        <f>'VON - Oprava výhybek v žs...'!J36</f>
        <v>0</v>
      </c>
      <c r="AZ101" s="111">
        <f>'VON - Oprava výhybek v žs...'!F33</f>
        <v>0</v>
      </c>
      <c r="BA101" s="111">
        <f>'VON - Oprava výhybek v žs...'!F34</f>
        <v>0</v>
      </c>
      <c r="BB101" s="111">
        <f>'VON - Oprava výhybek v žs...'!F35</f>
        <v>0</v>
      </c>
      <c r="BC101" s="111">
        <f>'VON - Oprava výhybek v žs...'!F36</f>
        <v>0</v>
      </c>
      <c r="BD101" s="113">
        <f>'VON - Oprava výhybek v žs...'!F37</f>
        <v>0</v>
      </c>
      <c r="BT101" s="102" t="s">
        <v>84</v>
      </c>
      <c r="BV101" s="102" t="s">
        <v>79</v>
      </c>
      <c r="BW101" s="102" t="s">
        <v>105</v>
      </c>
      <c r="BX101" s="102" t="s">
        <v>5</v>
      </c>
      <c r="CL101" s="102" t="s">
        <v>1</v>
      </c>
      <c r="CM101" s="102" t="s">
        <v>86</v>
      </c>
    </row>
    <row r="102" spans="1:91" s="2" customFormat="1" ht="30" customHeight="1">
      <c r="A102" s="33"/>
      <c r="B102" s="34"/>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8"/>
      <c r="AS102" s="33"/>
      <c r="AT102" s="33"/>
      <c r="AU102" s="33"/>
      <c r="AV102" s="33"/>
      <c r="AW102" s="33"/>
      <c r="AX102" s="33"/>
      <c r="AY102" s="33"/>
      <c r="AZ102" s="33"/>
      <c r="BA102" s="33"/>
      <c r="BB102" s="33"/>
      <c r="BC102" s="33"/>
      <c r="BD102" s="33"/>
      <c r="BE102" s="33"/>
    </row>
    <row r="103" spans="1:91" s="2" customFormat="1" ht="6.9" customHeight="1">
      <c r="A103" s="33"/>
      <c r="B103" s="53"/>
      <c r="C103" s="54"/>
      <c r="D103" s="54"/>
      <c r="E103" s="54"/>
      <c r="F103" s="54"/>
      <c r="G103" s="54"/>
      <c r="H103" s="54"/>
      <c r="I103" s="54"/>
      <c r="J103" s="54"/>
      <c r="K103" s="54"/>
      <c r="L103" s="54"/>
      <c r="M103" s="54"/>
      <c r="N103" s="54"/>
      <c r="O103" s="54"/>
      <c r="P103" s="54"/>
      <c r="Q103" s="54"/>
      <c r="R103" s="54"/>
      <c r="S103" s="54"/>
      <c r="T103" s="54"/>
      <c r="U103" s="54"/>
      <c r="V103" s="54"/>
      <c r="W103" s="54"/>
      <c r="X103" s="54"/>
      <c r="Y103" s="54"/>
      <c r="Z103" s="54"/>
      <c r="AA103" s="54"/>
      <c r="AB103" s="54"/>
      <c r="AC103" s="54"/>
      <c r="AD103" s="54"/>
      <c r="AE103" s="54"/>
      <c r="AF103" s="54"/>
      <c r="AG103" s="54"/>
      <c r="AH103" s="54"/>
      <c r="AI103" s="54"/>
      <c r="AJ103" s="54"/>
      <c r="AK103" s="54"/>
      <c r="AL103" s="54"/>
      <c r="AM103" s="54"/>
      <c r="AN103" s="54"/>
      <c r="AO103" s="54"/>
      <c r="AP103" s="54"/>
      <c r="AQ103" s="54"/>
      <c r="AR103" s="38"/>
      <c r="AS103" s="33"/>
      <c r="AT103" s="33"/>
      <c r="AU103" s="33"/>
      <c r="AV103" s="33"/>
      <c r="AW103" s="33"/>
      <c r="AX103" s="33"/>
      <c r="AY103" s="33"/>
      <c r="AZ103" s="33"/>
      <c r="BA103" s="33"/>
      <c r="BB103" s="33"/>
      <c r="BC103" s="33"/>
      <c r="BD103" s="33"/>
      <c r="BE103" s="33"/>
    </row>
  </sheetData>
  <sheetProtection algorithmName="SHA-512" hashValue="gXJ1pDwAoIj5WXrq9CADKNB8GpKoP3Rd1pi6flWklNtsVUF4O4W4wjwEsDK4E90FkBQCn5s605tMc3jsmMMlkA==" saltValue="xPsqyPQPNRxiaN/WuEsZDzcIe5501GCrDQLL/cO9sVXwfNHaS/+BqrPcVHc4v97pv4xa5pVoQmrEiFxhxK3jGw==" spinCount="100000" sheet="1" objects="1" scenarios="1" formatColumns="0" formatRows="0"/>
  <mergeCells count="66">
    <mergeCell ref="AS89:AT91"/>
    <mergeCell ref="AM90:AP90"/>
    <mergeCell ref="C92:G92"/>
    <mergeCell ref="AG92:AM92"/>
    <mergeCell ref="I92:AF92"/>
    <mergeCell ref="AN92:AP92"/>
    <mergeCell ref="D95:H95"/>
    <mergeCell ref="AG95:AM95"/>
    <mergeCell ref="J95:AF95"/>
    <mergeCell ref="AN95:AP95"/>
    <mergeCell ref="AG94:AM94"/>
    <mergeCell ref="AN94:AP94"/>
    <mergeCell ref="D96:H96"/>
    <mergeCell ref="AG96:AM96"/>
    <mergeCell ref="AN96:AP96"/>
    <mergeCell ref="AN97:AP97"/>
    <mergeCell ref="D97:H97"/>
    <mergeCell ref="J97:AF97"/>
    <mergeCell ref="AG97:AM97"/>
    <mergeCell ref="E98:I98"/>
    <mergeCell ref="K98:AF98"/>
    <mergeCell ref="AN99:AP99"/>
    <mergeCell ref="AG99:AM99"/>
    <mergeCell ref="E99:I99"/>
    <mergeCell ref="K99:AF99"/>
    <mergeCell ref="D100:H100"/>
    <mergeCell ref="J100:AF100"/>
    <mergeCell ref="AN101:AP101"/>
    <mergeCell ref="AG101:AM101"/>
    <mergeCell ref="D101:H101"/>
    <mergeCell ref="J101:AF101"/>
    <mergeCell ref="AK30:AO30"/>
    <mergeCell ref="L30:P30"/>
    <mergeCell ref="W30:AE30"/>
    <mergeCell ref="L31:P31"/>
    <mergeCell ref="AN100:AP100"/>
    <mergeCell ref="AG100:AM100"/>
    <mergeCell ref="AN98:AP98"/>
    <mergeCell ref="AG98:AM98"/>
    <mergeCell ref="J96:AF96"/>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SO 01 - ST - Oprava výhyb...'!C2" display="/"/>
    <hyperlink ref="A96" location="'SO 02 - ST - Oprava přípo...'!C2" display="/"/>
    <hyperlink ref="A98" location="'SO 03 - 01 - SSZT - Sborn...'!C2" display="/"/>
    <hyperlink ref="A99" location="'SO 03 - 02 - SSZT - ÚRS'!C2" display="/"/>
    <hyperlink ref="A100" location="'SO 04 - SEE - Oprava EOV ...'!C2" display="/"/>
    <hyperlink ref="A101" location="'VON - Oprava výhybek v žs...'!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1"/>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2"/>
      <c r="M2" s="252"/>
      <c r="N2" s="252"/>
      <c r="O2" s="252"/>
      <c r="P2" s="252"/>
      <c r="Q2" s="252"/>
      <c r="R2" s="252"/>
      <c r="S2" s="252"/>
      <c r="T2" s="252"/>
      <c r="U2" s="252"/>
      <c r="V2" s="252"/>
      <c r="AT2" s="16" t="s">
        <v>85</v>
      </c>
    </row>
    <row r="3" spans="1:46" s="1" customFormat="1" ht="6.9" customHeight="1">
      <c r="B3" s="114"/>
      <c r="C3" s="115"/>
      <c r="D3" s="115"/>
      <c r="E3" s="115"/>
      <c r="F3" s="115"/>
      <c r="G3" s="115"/>
      <c r="H3" s="115"/>
      <c r="I3" s="115"/>
      <c r="J3" s="115"/>
      <c r="K3" s="115"/>
      <c r="L3" s="19"/>
      <c r="AT3" s="16" t="s">
        <v>86</v>
      </c>
    </row>
    <row r="4" spans="1:46" s="1" customFormat="1" ht="24.9" customHeight="1">
      <c r="B4" s="19"/>
      <c r="D4" s="116" t="s">
        <v>106</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300" t="str">
        <f>'Rekapitulace stavby'!K6</f>
        <v>Oprava výhybek v žst. Kopřivnice, nákl. nádraží</v>
      </c>
      <c r="F7" s="301"/>
      <c r="G7" s="301"/>
      <c r="H7" s="301"/>
      <c r="L7" s="19"/>
    </row>
    <row r="8" spans="1:46" s="2" customFormat="1" ht="12" customHeight="1">
      <c r="A8" s="33"/>
      <c r="B8" s="38"/>
      <c r="C8" s="33"/>
      <c r="D8" s="118" t="s">
        <v>107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302" t="s">
        <v>108</v>
      </c>
      <c r="F9" s="303"/>
      <c r="G9" s="303"/>
      <c r="H9" s="303"/>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6. 4. 2023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4" t="str">
        <f>'Rekapitulace stavby'!E14</f>
        <v>Vyplň údaj</v>
      </c>
      <c r="F18" s="305"/>
      <c r="G18" s="305"/>
      <c r="H18" s="305"/>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6" t="s">
        <v>1</v>
      </c>
      <c r="F27" s="306"/>
      <c r="G27" s="306"/>
      <c r="H27" s="306"/>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ROUND((SUM(BE119:BE230)),  2)</f>
        <v>0</v>
      </c>
      <c r="G33" s="33"/>
      <c r="H33" s="33"/>
      <c r="I33" s="129">
        <v>0.21</v>
      </c>
      <c r="J33" s="128">
        <f>ROUND(((SUM(BE119:BE230))*I33),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ROUND((SUM(BF119:BF230)),  2)</f>
        <v>0</v>
      </c>
      <c r="G34" s="33"/>
      <c r="H34" s="33"/>
      <c r="I34" s="129">
        <v>0.15</v>
      </c>
      <c r="J34" s="128">
        <f>ROUND(((SUM(BF119:BF230))*I34),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ROUND((SUM(BG119:BG230)),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ROUND((SUM(BH119:BH230)),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ROUND((SUM(BI119:BI230)),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109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8" t="str">
        <f>E7</f>
        <v>Oprava výhybek v žst. Kopřivnice, nákl. nádraží</v>
      </c>
      <c r="F85" s="299"/>
      <c r="G85" s="299"/>
      <c r="H85" s="29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107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6" t="str">
        <f>E9</f>
        <v>SO 01 - ST - Oprava výhybek v žst. Kopřivnice, nákl. nádraží</v>
      </c>
      <c r="F87" s="297"/>
      <c r="G87" s="297"/>
      <c r="H87" s="297"/>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Frenštát p.R.</v>
      </c>
      <c r="G89" s="35"/>
      <c r="H89" s="35"/>
      <c r="I89" s="28" t="s">
        <v>22</v>
      </c>
      <c r="J89" s="65" t="str">
        <f>IF(J12="","",J12)</f>
        <v>6. 4. 2023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110</v>
      </c>
      <c r="D94" s="149"/>
      <c r="E94" s="149"/>
      <c r="F94" s="149"/>
      <c r="G94" s="149"/>
      <c r="H94" s="149"/>
      <c r="I94" s="149"/>
      <c r="J94" s="150" t="s">
        <v>111</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112</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113</v>
      </c>
    </row>
    <row r="97" spans="1:31" s="9" customFormat="1" ht="24.9" customHeight="1">
      <c r="B97" s="152"/>
      <c r="C97" s="153"/>
      <c r="D97" s="154" t="s">
        <v>114</v>
      </c>
      <c r="E97" s="155"/>
      <c r="F97" s="155"/>
      <c r="G97" s="155"/>
      <c r="H97" s="155"/>
      <c r="I97" s="155"/>
      <c r="J97" s="156">
        <f>J120</f>
        <v>0</v>
      </c>
      <c r="K97" s="153"/>
      <c r="L97" s="157"/>
    </row>
    <row r="98" spans="1:31" s="10" customFormat="1" ht="19.95" customHeight="1">
      <c r="B98" s="158"/>
      <c r="C98" s="103"/>
      <c r="D98" s="159" t="s">
        <v>115</v>
      </c>
      <c r="E98" s="160"/>
      <c r="F98" s="160"/>
      <c r="G98" s="160"/>
      <c r="H98" s="160"/>
      <c r="I98" s="160"/>
      <c r="J98" s="161">
        <f>J121</f>
        <v>0</v>
      </c>
      <c r="K98" s="103"/>
      <c r="L98" s="162"/>
    </row>
    <row r="99" spans="1:31" s="9" customFormat="1" ht="24.9" customHeight="1">
      <c r="B99" s="152"/>
      <c r="C99" s="153"/>
      <c r="D99" s="154" t="s">
        <v>116</v>
      </c>
      <c r="E99" s="155"/>
      <c r="F99" s="155"/>
      <c r="G99" s="155"/>
      <c r="H99" s="155"/>
      <c r="I99" s="155"/>
      <c r="J99" s="156">
        <f>J215</f>
        <v>0</v>
      </c>
      <c r="K99" s="153"/>
      <c r="L99" s="157"/>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117</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8" t="str">
        <f>E7</f>
        <v>Oprava výhybek v žst. Kopřivnice, nákl. nádraží</v>
      </c>
      <c r="F109" s="299"/>
      <c r="G109" s="299"/>
      <c r="H109" s="299"/>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107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6" t="str">
        <f>E9</f>
        <v>SO 01 - ST - Oprava výhybek v žst. Kopřivnice, nákl. nádraží</v>
      </c>
      <c r="F111" s="297"/>
      <c r="G111" s="297"/>
      <c r="H111" s="297"/>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Frenštát p.R.</v>
      </c>
      <c r="G113" s="35"/>
      <c r="H113" s="35"/>
      <c r="I113" s="28" t="s">
        <v>22</v>
      </c>
      <c r="J113" s="65" t="str">
        <f>IF(J12="","",J12)</f>
        <v>6. 4. 2023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63"/>
      <c r="B118" s="164"/>
      <c r="C118" s="165" t="s">
        <v>118</v>
      </c>
      <c r="D118" s="166" t="s">
        <v>62</v>
      </c>
      <c r="E118" s="166" t="s">
        <v>58</v>
      </c>
      <c r="F118" s="166" t="s">
        <v>59</v>
      </c>
      <c r="G118" s="166" t="s">
        <v>119</v>
      </c>
      <c r="H118" s="166" t="s">
        <v>120</v>
      </c>
      <c r="I118" s="166" t="s">
        <v>121</v>
      </c>
      <c r="J118" s="166" t="s">
        <v>111</v>
      </c>
      <c r="K118" s="167" t="s">
        <v>122</v>
      </c>
      <c r="L118" s="168"/>
      <c r="M118" s="74" t="s">
        <v>1</v>
      </c>
      <c r="N118" s="75" t="s">
        <v>41</v>
      </c>
      <c r="O118" s="75" t="s">
        <v>123</v>
      </c>
      <c r="P118" s="75" t="s">
        <v>124</v>
      </c>
      <c r="Q118" s="75" t="s">
        <v>125</v>
      </c>
      <c r="R118" s="75" t="s">
        <v>126</v>
      </c>
      <c r="S118" s="75" t="s">
        <v>127</v>
      </c>
      <c r="T118" s="76" t="s">
        <v>128</v>
      </c>
      <c r="U118" s="163"/>
      <c r="V118" s="163"/>
      <c r="W118" s="163"/>
      <c r="X118" s="163"/>
      <c r="Y118" s="163"/>
      <c r="Z118" s="163"/>
      <c r="AA118" s="163"/>
      <c r="AB118" s="163"/>
      <c r="AC118" s="163"/>
      <c r="AD118" s="163"/>
      <c r="AE118" s="163"/>
    </row>
    <row r="119" spans="1:65" s="2" customFormat="1" ht="22.8" customHeight="1">
      <c r="A119" s="33"/>
      <c r="B119" s="34"/>
      <c r="C119" s="81" t="s">
        <v>129</v>
      </c>
      <c r="D119" s="35"/>
      <c r="E119" s="35"/>
      <c r="F119" s="35"/>
      <c r="G119" s="35"/>
      <c r="H119" s="35"/>
      <c r="I119" s="35"/>
      <c r="J119" s="169">
        <f>BK119</f>
        <v>0</v>
      </c>
      <c r="K119" s="35"/>
      <c r="L119" s="38"/>
      <c r="M119" s="77"/>
      <c r="N119" s="170"/>
      <c r="O119" s="78"/>
      <c r="P119" s="171">
        <f>P120+P215</f>
        <v>0</v>
      </c>
      <c r="Q119" s="78"/>
      <c r="R119" s="171">
        <f>R120+R215</f>
        <v>343.38630999999998</v>
      </c>
      <c r="S119" s="78"/>
      <c r="T119" s="172">
        <f>T120+T215</f>
        <v>0</v>
      </c>
      <c r="U119" s="33"/>
      <c r="V119" s="33"/>
      <c r="W119" s="33"/>
      <c r="X119" s="33"/>
      <c r="Y119" s="33"/>
      <c r="Z119" s="33"/>
      <c r="AA119" s="33"/>
      <c r="AB119" s="33"/>
      <c r="AC119" s="33"/>
      <c r="AD119" s="33"/>
      <c r="AE119" s="33"/>
      <c r="AT119" s="16" t="s">
        <v>76</v>
      </c>
      <c r="AU119" s="16" t="s">
        <v>113</v>
      </c>
      <c r="BK119" s="173">
        <f>BK120+BK215</f>
        <v>0</v>
      </c>
    </row>
    <row r="120" spans="1:65" s="12" customFormat="1" ht="25.95" customHeight="1">
      <c r="B120" s="174"/>
      <c r="C120" s="175"/>
      <c r="D120" s="176" t="s">
        <v>76</v>
      </c>
      <c r="E120" s="177" t="s">
        <v>130</v>
      </c>
      <c r="F120" s="177" t="s">
        <v>131</v>
      </c>
      <c r="G120" s="175"/>
      <c r="H120" s="175"/>
      <c r="I120" s="178"/>
      <c r="J120" s="179">
        <f>BK120</f>
        <v>0</v>
      </c>
      <c r="K120" s="175"/>
      <c r="L120" s="180"/>
      <c r="M120" s="181"/>
      <c r="N120" s="182"/>
      <c r="O120" s="182"/>
      <c r="P120" s="183">
        <f>P121</f>
        <v>0</v>
      </c>
      <c r="Q120" s="182"/>
      <c r="R120" s="183">
        <f>R121</f>
        <v>343.38630999999998</v>
      </c>
      <c r="S120" s="182"/>
      <c r="T120" s="184">
        <f>T121</f>
        <v>0</v>
      </c>
      <c r="AR120" s="185" t="s">
        <v>84</v>
      </c>
      <c r="AT120" s="186" t="s">
        <v>76</v>
      </c>
      <c r="AU120" s="186" t="s">
        <v>77</v>
      </c>
      <c r="AY120" s="185" t="s">
        <v>132</v>
      </c>
      <c r="BK120" s="187">
        <f>BK121</f>
        <v>0</v>
      </c>
    </row>
    <row r="121" spans="1:65" s="12" customFormat="1" ht="22.8" customHeight="1">
      <c r="B121" s="174"/>
      <c r="C121" s="175"/>
      <c r="D121" s="176" t="s">
        <v>76</v>
      </c>
      <c r="E121" s="188" t="s">
        <v>133</v>
      </c>
      <c r="F121" s="188" t="s">
        <v>134</v>
      </c>
      <c r="G121" s="175"/>
      <c r="H121" s="175"/>
      <c r="I121" s="178"/>
      <c r="J121" s="189">
        <f>BK121</f>
        <v>0</v>
      </c>
      <c r="K121" s="175"/>
      <c r="L121" s="180"/>
      <c r="M121" s="181"/>
      <c r="N121" s="182"/>
      <c r="O121" s="182"/>
      <c r="P121" s="183">
        <f>SUM(P122:P214)</f>
        <v>0</v>
      </c>
      <c r="Q121" s="182"/>
      <c r="R121" s="183">
        <f>SUM(R122:R214)</f>
        <v>343.38630999999998</v>
      </c>
      <c r="S121" s="182"/>
      <c r="T121" s="184">
        <f>SUM(T122:T214)</f>
        <v>0</v>
      </c>
      <c r="AR121" s="185" t="s">
        <v>84</v>
      </c>
      <c r="AT121" s="186" t="s">
        <v>76</v>
      </c>
      <c r="AU121" s="186" t="s">
        <v>84</v>
      </c>
      <c r="AY121" s="185" t="s">
        <v>132</v>
      </c>
      <c r="BK121" s="187">
        <f>SUM(BK122:BK214)</f>
        <v>0</v>
      </c>
    </row>
    <row r="122" spans="1:65" s="2" customFormat="1" ht="16.5" customHeight="1">
      <c r="A122" s="33"/>
      <c r="B122" s="34"/>
      <c r="C122" s="190" t="s">
        <v>84</v>
      </c>
      <c r="D122" s="190" t="s">
        <v>135</v>
      </c>
      <c r="E122" s="191" t="s">
        <v>136</v>
      </c>
      <c r="F122" s="192" t="s">
        <v>137</v>
      </c>
      <c r="G122" s="193" t="s">
        <v>138</v>
      </c>
      <c r="H122" s="194">
        <v>16</v>
      </c>
      <c r="I122" s="195"/>
      <c r="J122" s="196">
        <f>ROUND(I122*H122,2)</f>
        <v>0</v>
      </c>
      <c r="K122" s="192" t="s">
        <v>139</v>
      </c>
      <c r="L122" s="38"/>
      <c r="M122" s="197" t="s">
        <v>1</v>
      </c>
      <c r="N122" s="198" t="s">
        <v>42</v>
      </c>
      <c r="O122" s="70"/>
      <c r="P122" s="199">
        <f>O122*H122</f>
        <v>0</v>
      </c>
      <c r="Q122" s="199">
        <v>0</v>
      </c>
      <c r="R122" s="199">
        <f>Q122*H122</f>
        <v>0</v>
      </c>
      <c r="S122" s="199">
        <v>0</v>
      </c>
      <c r="T122" s="200">
        <f>S122*H122</f>
        <v>0</v>
      </c>
      <c r="U122" s="33"/>
      <c r="V122" s="33"/>
      <c r="W122" s="33"/>
      <c r="X122" s="33"/>
      <c r="Y122" s="33"/>
      <c r="Z122" s="33"/>
      <c r="AA122" s="33"/>
      <c r="AB122" s="33"/>
      <c r="AC122" s="33"/>
      <c r="AD122" s="33"/>
      <c r="AE122" s="33"/>
      <c r="AR122" s="201" t="s">
        <v>140</v>
      </c>
      <c r="AT122" s="201" t="s">
        <v>135</v>
      </c>
      <c r="AU122" s="201" t="s">
        <v>86</v>
      </c>
      <c r="AY122" s="16" t="s">
        <v>132</v>
      </c>
      <c r="BE122" s="202">
        <f>IF(N122="základní",J122,0)</f>
        <v>0</v>
      </c>
      <c r="BF122" s="202">
        <f>IF(N122="snížená",J122,0)</f>
        <v>0</v>
      </c>
      <c r="BG122" s="202">
        <f>IF(N122="zákl. přenesená",J122,0)</f>
        <v>0</v>
      </c>
      <c r="BH122" s="202">
        <f>IF(N122="sníž. přenesená",J122,0)</f>
        <v>0</v>
      </c>
      <c r="BI122" s="202">
        <f>IF(N122="nulová",J122,0)</f>
        <v>0</v>
      </c>
      <c r="BJ122" s="16" t="s">
        <v>84</v>
      </c>
      <c r="BK122" s="202">
        <f>ROUND(I122*H122,2)</f>
        <v>0</v>
      </c>
      <c r="BL122" s="16" t="s">
        <v>140</v>
      </c>
      <c r="BM122" s="201" t="s">
        <v>141</v>
      </c>
    </row>
    <row r="123" spans="1:65" s="2" customFormat="1" ht="19.2">
      <c r="A123" s="33"/>
      <c r="B123" s="34"/>
      <c r="C123" s="35"/>
      <c r="D123" s="203" t="s">
        <v>142</v>
      </c>
      <c r="E123" s="35"/>
      <c r="F123" s="204" t="s">
        <v>143</v>
      </c>
      <c r="G123" s="35"/>
      <c r="H123" s="35"/>
      <c r="I123" s="205"/>
      <c r="J123" s="35"/>
      <c r="K123" s="35"/>
      <c r="L123" s="38"/>
      <c r="M123" s="206"/>
      <c r="N123" s="207"/>
      <c r="O123" s="70"/>
      <c r="P123" s="70"/>
      <c r="Q123" s="70"/>
      <c r="R123" s="70"/>
      <c r="S123" s="70"/>
      <c r="T123" s="71"/>
      <c r="U123" s="33"/>
      <c r="V123" s="33"/>
      <c r="W123" s="33"/>
      <c r="X123" s="33"/>
      <c r="Y123" s="33"/>
      <c r="Z123" s="33"/>
      <c r="AA123" s="33"/>
      <c r="AB123" s="33"/>
      <c r="AC123" s="33"/>
      <c r="AD123" s="33"/>
      <c r="AE123" s="33"/>
      <c r="AT123" s="16" t="s">
        <v>142</v>
      </c>
      <c r="AU123" s="16" t="s">
        <v>86</v>
      </c>
    </row>
    <row r="124" spans="1:65" s="2" customFormat="1" ht="16.5" customHeight="1">
      <c r="A124" s="33"/>
      <c r="B124" s="34"/>
      <c r="C124" s="190" t="s">
        <v>86</v>
      </c>
      <c r="D124" s="190" t="s">
        <v>135</v>
      </c>
      <c r="E124" s="191" t="s">
        <v>144</v>
      </c>
      <c r="F124" s="192" t="s">
        <v>145</v>
      </c>
      <c r="G124" s="193" t="s">
        <v>146</v>
      </c>
      <c r="H124" s="194">
        <v>12</v>
      </c>
      <c r="I124" s="195"/>
      <c r="J124" s="196">
        <f>ROUND(I124*H124,2)</f>
        <v>0</v>
      </c>
      <c r="K124" s="192" t="s">
        <v>139</v>
      </c>
      <c r="L124" s="38"/>
      <c r="M124" s="197" t="s">
        <v>1</v>
      </c>
      <c r="N124" s="198" t="s">
        <v>42</v>
      </c>
      <c r="O124" s="70"/>
      <c r="P124" s="199">
        <f>O124*H124</f>
        <v>0</v>
      </c>
      <c r="Q124" s="199">
        <v>0</v>
      </c>
      <c r="R124" s="199">
        <f>Q124*H124</f>
        <v>0</v>
      </c>
      <c r="S124" s="199">
        <v>0</v>
      </c>
      <c r="T124" s="200">
        <f>S124*H124</f>
        <v>0</v>
      </c>
      <c r="U124" s="33"/>
      <c r="V124" s="33"/>
      <c r="W124" s="33"/>
      <c r="X124" s="33"/>
      <c r="Y124" s="33"/>
      <c r="Z124" s="33"/>
      <c r="AA124" s="33"/>
      <c r="AB124" s="33"/>
      <c r="AC124" s="33"/>
      <c r="AD124" s="33"/>
      <c r="AE124" s="33"/>
      <c r="AR124" s="201" t="s">
        <v>140</v>
      </c>
      <c r="AT124" s="201" t="s">
        <v>135</v>
      </c>
      <c r="AU124" s="201" t="s">
        <v>86</v>
      </c>
      <c r="AY124" s="16" t="s">
        <v>132</v>
      </c>
      <c r="BE124" s="202">
        <f>IF(N124="základní",J124,0)</f>
        <v>0</v>
      </c>
      <c r="BF124" s="202">
        <f>IF(N124="snížená",J124,0)</f>
        <v>0</v>
      </c>
      <c r="BG124" s="202">
        <f>IF(N124="zákl. přenesená",J124,0)</f>
        <v>0</v>
      </c>
      <c r="BH124" s="202">
        <f>IF(N124="sníž. přenesená",J124,0)</f>
        <v>0</v>
      </c>
      <c r="BI124" s="202">
        <f>IF(N124="nulová",J124,0)</f>
        <v>0</v>
      </c>
      <c r="BJ124" s="16" t="s">
        <v>84</v>
      </c>
      <c r="BK124" s="202">
        <f>ROUND(I124*H124,2)</f>
        <v>0</v>
      </c>
      <c r="BL124" s="16" t="s">
        <v>140</v>
      </c>
      <c r="BM124" s="201" t="s">
        <v>147</v>
      </c>
    </row>
    <row r="125" spans="1:65" s="2" customFormat="1" ht="28.8">
      <c r="A125" s="33"/>
      <c r="B125" s="34"/>
      <c r="C125" s="35"/>
      <c r="D125" s="203" t="s">
        <v>142</v>
      </c>
      <c r="E125" s="35"/>
      <c r="F125" s="204" t="s">
        <v>148</v>
      </c>
      <c r="G125" s="35"/>
      <c r="H125" s="35"/>
      <c r="I125" s="205"/>
      <c r="J125" s="35"/>
      <c r="K125" s="35"/>
      <c r="L125" s="38"/>
      <c r="M125" s="206"/>
      <c r="N125" s="207"/>
      <c r="O125" s="70"/>
      <c r="P125" s="70"/>
      <c r="Q125" s="70"/>
      <c r="R125" s="70"/>
      <c r="S125" s="70"/>
      <c r="T125" s="71"/>
      <c r="U125" s="33"/>
      <c r="V125" s="33"/>
      <c r="W125" s="33"/>
      <c r="X125" s="33"/>
      <c r="Y125" s="33"/>
      <c r="Z125" s="33"/>
      <c r="AA125" s="33"/>
      <c r="AB125" s="33"/>
      <c r="AC125" s="33"/>
      <c r="AD125" s="33"/>
      <c r="AE125" s="33"/>
      <c r="AT125" s="16" t="s">
        <v>142</v>
      </c>
      <c r="AU125" s="16" t="s">
        <v>86</v>
      </c>
    </row>
    <row r="126" spans="1:65" s="2" customFormat="1" ht="16.5" customHeight="1">
      <c r="A126" s="33"/>
      <c r="B126" s="34"/>
      <c r="C126" s="190" t="s">
        <v>149</v>
      </c>
      <c r="D126" s="190" t="s">
        <v>135</v>
      </c>
      <c r="E126" s="191" t="s">
        <v>150</v>
      </c>
      <c r="F126" s="192" t="s">
        <v>151</v>
      </c>
      <c r="G126" s="193" t="s">
        <v>152</v>
      </c>
      <c r="H126" s="194">
        <v>35.24</v>
      </c>
      <c r="I126" s="195"/>
      <c r="J126" s="196">
        <f>ROUND(I126*H126,2)</f>
        <v>0</v>
      </c>
      <c r="K126" s="192" t="s">
        <v>139</v>
      </c>
      <c r="L126" s="38"/>
      <c r="M126" s="197" t="s">
        <v>1</v>
      </c>
      <c r="N126" s="198" t="s">
        <v>42</v>
      </c>
      <c r="O126" s="70"/>
      <c r="P126" s="199">
        <f>O126*H126</f>
        <v>0</v>
      </c>
      <c r="Q126" s="199">
        <v>0</v>
      </c>
      <c r="R126" s="199">
        <f>Q126*H126</f>
        <v>0</v>
      </c>
      <c r="S126" s="199">
        <v>0</v>
      </c>
      <c r="T126" s="200">
        <f>S126*H126</f>
        <v>0</v>
      </c>
      <c r="U126" s="33"/>
      <c r="V126" s="33"/>
      <c r="W126" s="33"/>
      <c r="X126" s="33"/>
      <c r="Y126" s="33"/>
      <c r="Z126" s="33"/>
      <c r="AA126" s="33"/>
      <c r="AB126" s="33"/>
      <c r="AC126" s="33"/>
      <c r="AD126" s="33"/>
      <c r="AE126" s="33"/>
      <c r="AR126" s="201" t="s">
        <v>140</v>
      </c>
      <c r="AT126" s="201" t="s">
        <v>135</v>
      </c>
      <c r="AU126" s="201" t="s">
        <v>86</v>
      </c>
      <c r="AY126" s="16" t="s">
        <v>132</v>
      </c>
      <c r="BE126" s="202">
        <f>IF(N126="základní",J126,0)</f>
        <v>0</v>
      </c>
      <c r="BF126" s="202">
        <f>IF(N126="snížená",J126,0)</f>
        <v>0</v>
      </c>
      <c r="BG126" s="202">
        <f>IF(N126="zákl. přenesená",J126,0)</f>
        <v>0</v>
      </c>
      <c r="BH126" s="202">
        <f>IF(N126="sníž. přenesená",J126,0)</f>
        <v>0</v>
      </c>
      <c r="BI126" s="202">
        <f>IF(N126="nulová",J126,0)</f>
        <v>0</v>
      </c>
      <c r="BJ126" s="16" t="s">
        <v>84</v>
      </c>
      <c r="BK126" s="202">
        <f>ROUND(I126*H126,2)</f>
        <v>0</v>
      </c>
      <c r="BL126" s="16" t="s">
        <v>140</v>
      </c>
      <c r="BM126" s="201" t="s">
        <v>153</v>
      </c>
    </row>
    <row r="127" spans="1:65" s="2" customFormat="1" ht="28.8">
      <c r="A127" s="33"/>
      <c r="B127" s="34"/>
      <c r="C127" s="35"/>
      <c r="D127" s="203" t="s">
        <v>142</v>
      </c>
      <c r="E127" s="35"/>
      <c r="F127" s="204" t="s">
        <v>154</v>
      </c>
      <c r="G127" s="35"/>
      <c r="H127" s="35"/>
      <c r="I127" s="205"/>
      <c r="J127" s="35"/>
      <c r="K127" s="35"/>
      <c r="L127" s="38"/>
      <c r="M127" s="206"/>
      <c r="N127" s="207"/>
      <c r="O127" s="70"/>
      <c r="P127" s="70"/>
      <c r="Q127" s="70"/>
      <c r="R127" s="70"/>
      <c r="S127" s="70"/>
      <c r="T127" s="71"/>
      <c r="U127" s="33"/>
      <c r="V127" s="33"/>
      <c r="W127" s="33"/>
      <c r="X127" s="33"/>
      <c r="Y127" s="33"/>
      <c r="Z127" s="33"/>
      <c r="AA127" s="33"/>
      <c r="AB127" s="33"/>
      <c r="AC127" s="33"/>
      <c r="AD127" s="33"/>
      <c r="AE127" s="33"/>
      <c r="AT127" s="16" t="s">
        <v>142</v>
      </c>
      <c r="AU127" s="16" t="s">
        <v>86</v>
      </c>
    </row>
    <row r="128" spans="1:65" s="13" customFormat="1">
      <c r="B128" s="208"/>
      <c r="C128" s="209"/>
      <c r="D128" s="203" t="s">
        <v>155</v>
      </c>
      <c r="E128" s="210" t="s">
        <v>1</v>
      </c>
      <c r="F128" s="211" t="s">
        <v>156</v>
      </c>
      <c r="G128" s="209"/>
      <c r="H128" s="212">
        <v>35.24</v>
      </c>
      <c r="I128" s="213"/>
      <c r="J128" s="209"/>
      <c r="K128" s="209"/>
      <c r="L128" s="214"/>
      <c r="M128" s="215"/>
      <c r="N128" s="216"/>
      <c r="O128" s="216"/>
      <c r="P128" s="216"/>
      <c r="Q128" s="216"/>
      <c r="R128" s="216"/>
      <c r="S128" s="216"/>
      <c r="T128" s="217"/>
      <c r="AT128" s="218" t="s">
        <v>155</v>
      </c>
      <c r="AU128" s="218" t="s">
        <v>86</v>
      </c>
      <c r="AV128" s="13" t="s">
        <v>86</v>
      </c>
      <c r="AW128" s="13" t="s">
        <v>34</v>
      </c>
      <c r="AX128" s="13" t="s">
        <v>84</v>
      </c>
      <c r="AY128" s="218" t="s">
        <v>132</v>
      </c>
    </row>
    <row r="129" spans="1:65" s="2" customFormat="1" ht="16.5" customHeight="1">
      <c r="A129" s="33"/>
      <c r="B129" s="34"/>
      <c r="C129" s="190" t="s">
        <v>140</v>
      </c>
      <c r="D129" s="190" t="s">
        <v>135</v>
      </c>
      <c r="E129" s="191" t="s">
        <v>157</v>
      </c>
      <c r="F129" s="192" t="s">
        <v>158</v>
      </c>
      <c r="G129" s="193" t="s">
        <v>159</v>
      </c>
      <c r="H129" s="194">
        <v>140</v>
      </c>
      <c r="I129" s="195"/>
      <c r="J129" s="196">
        <f>ROUND(I129*H129,2)</f>
        <v>0</v>
      </c>
      <c r="K129" s="192" t="s">
        <v>139</v>
      </c>
      <c r="L129" s="38"/>
      <c r="M129" s="197" t="s">
        <v>1</v>
      </c>
      <c r="N129" s="198" t="s">
        <v>42</v>
      </c>
      <c r="O129" s="70"/>
      <c r="P129" s="199">
        <f>O129*H129</f>
        <v>0</v>
      </c>
      <c r="Q129" s="199">
        <v>0</v>
      </c>
      <c r="R129" s="199">
        <f>Q129*H129</f>
        <v>0</v>
      </c>
      <c r="S129" s="199">
        <v>0</v>
      </c>
      <c r="T129" s="200">
        <f>S129*H129</f>
        <v>0</v>
      </c>
      <c r="U129" s="33"/>
      <c r="V129" s="33"/>
      <c r="W129" s="33"/>
      <c r="X129" s="33"/>
      <c r="Y129" s="33"/>
      <c r="Z129" s="33"/>
      <c r="AA129" s="33"/>
      <c r="AB129" s="33"/>
      <c r="AC129" s="33"/>
      <c r="AD129" s="33"/>
      <c r="AE129" s="33"/>
      <c r="AR129" s="201" t="s">
        <v>140</v>
      </c>
      <c r="AT129" s="201" t="s">
        <v>135</v>
      </c>
      <c r="AU129" s="201" t="s">
        <v>86</v>
      </c>
      <c r="AY129" s="16" t="s">
        <v>132</v>
      </c>
      <c r="BE129" s="202">
        <f>IF(N129="základní",J129,0)</f>
        <v>0</v>
      </c>
      <c r="BF129" s="202">
        <f>IF(N129="snížená",J129,0)</f>
        <v>0</v>
      </c>
      <c r="BG129" s="202">
        <f>IF(N129="zákl. přenesená",J129,0)</f>
        <v>0</v>
      </c>
      <c r="BH129" s="202">
        <f>IF(N129="sníž. přenesená",J129,0)</f>
        <v>0</v>
      </c>
      <c r="BI129" s="202">
        <f>IF(N129="nulová",J129,0)</f>
        <v>0</v>
      </c>
      <c r="BJ129" s="16" t="s">
        <v>84</v>
      </c>
      <c r="BK129" s="202">
        <f>ROUND(I129*H129,2)</f>
        <v>0</v>
      </c>
      <c r="BL129" s="16" t="s">
        <v>140</v>
      </c>
      <c r="BM129" s="201" t="s">
        <v>160</v>
      </c>
    </row>
    <row r="130" spans="1:65" s="2" customFormat="1" ht="28.8">
      <c r="A130" s="33"/>
      <c r="B130" s="34"/>
      <c r="C130" s="35"/>
      <c r="D130" s="203" t="s">
        <v>142</v>
      </c>
      <c r="E130" s="35"/>
      <c r="F130" s="204" t="s">
        <v>161</v>
      </c>
      <c r="G130" s="35"/>
      <c r="H130" s="35"/>
      <c r="I130" s="205"/>
      <c r="J130" s="35"/>
      <c r="K130" s="35"/>
      <c r="L130" s="38"/>
      <c r="M130" s="206"/>
      <c r="N130" s="207"/>
      <c r="O130" s="70"/>
      <c r="P130" s="70"/>
      <c r="Q130" s="70"/>
      <c r="R130" s="70"/>
      <c r="S130" s="70"/>
      <c r="T130" s="71"/>
      <c r="U130" s="33"/>
      <c r="V130" s="33"/>
      <c r="W130" s="33"/>
      <c r="X130" s="33"/>
      <c r="Y130" s="33"/>
      <c r="Z130" s="33"/>
      <c r="AA130" s="33"/>
      <c r="AB130" s="33"/>
      <c r="AC130" s="33"/>
      <c r="AD130" s="33"/>
      <c r="AE130" s="33"/>
      <c r="AT130" s="16" t="s">
        <v>142</v>
      </c>
      <c r="AU130" s="16" t="s">
        <v>86</v>
      </c>
    </row>
    <row r="131" spans="1:65" s="13" customFormat="1">
      <c r="B131" s="208"/>
      <c r="C131" s="209"/>
      <c r="D131" s="203" t="s">
        <v>155</v>
      </c>
      <c r="E131" s="210" t="s">
        <v>1</v>
      </c>
      <c r="F131" s="211" t="s">
        <v>162</v>
      </c>
      <c r="G131" s="209"/>
      <c r="H131" s="212">
        <v>140</v>
      </c>
      <c r="I131" s="213"/>
      <c r="J131" s="209"/>
      <c r="K131" s="209"/>
      <c r="L131" s="214"/>
      <c r="M131" s="215"/>
      <c r="N131" s="216"/>
      <c r="O131" s="216"/>
      <c r="P131" s="216"/>
      <c r="Q131" s="216"/>
      <c r="R131" s="216"/>
      <c r="S131" s="216"/>
      <c r="T131" s="217"/>
      <c r="AT131" s="218" t="s">
        <v>155</v>
      </c>
      <c r="AU131" s="218" t="s">
        <v>86</v>
      </c>
      <c r="AV131" s="13" t="s">
        <v>86</v>
      </c>
      <c r="AW131" s="13" t="s">
        <v>34</v>
      </c>
      <c r="AX131" s="13" t="s">
        <v>84</v>
      </c>
      <c r="AY131" s="218" t="s">
        <v>132</v>
      </c>
    </row>
    <row r="132" spans="1:65" s="2" customFormat="1" ht="16.5" customHeight="1">
      <c r="A132" s="33"/>
      <c r="B132" s="34"/>
      <c r="C132" s="190" t="s">
        <v>133</v>
      </c>
      <c r="D132" s="190" t="s">
        <v>135</v>
      </c>
      <c r="E132" s="191" t="s">
        <v>163</v>
      </c>
      <c r="F132" s="192" t="s">
        <v>164</v>
      </c>
      <c r="G132" s="193" t="s">
        <v>159</v>
      </c>
      <c r="H132" s="194">
        <v>85.736000000000004</v>
      </c>
      <c r="I132" s="195"/>
      <c r="J132" s="196">
        <f>ROUND(I132*H132,2)</f>
        <v>0</v>
      </c>
      <c r="K132" s="192" t="s">
        <v>139</v>
      </c>
      <c r="L132" s="38"/>
      <c r="M132" s="197" t="s">
        <v>1</v>
      </c>
      <c r="N132" s="198" t="s">
        <v>42</v>
      </c>
      <c r="O132" s="70"/>
      <c r="P132" s="199">
        <f>O132*H132</f>
        <v>0</v>
      </c>
      <c r="Q132" s="199">
        <v>0</v>
      </c>
      <c r="R132" s="199">
        <f>Q132*H132</f>
        <v>0</v>
      </c>
      <c r="S132" s="199">
        <v>0</v>
      </c>
      <c r="T132" s="200">
        <f>S132*H132</f>
        <v>0</v>
      </c>
      <c r="U132" s="33"/>
      <c r="V132" s="33"/>
      <c r="W132" s="33"/>
      <c r="X132" s="33"/>
      <c r="Y132" s="33"/>
      <c r="Z132" s="33"/>
      <c r="AA132" s="33"/>
      <c r="AB132" s="33"/>
      <c r="AC132" s="33"/>
      <c r="AD132" s="33"/>
      <c r="AE132" s="33"/>
      <c r="AR132" s="201" t="s">
        <v>140</v>
      </c>
      <c r="AT132" s="201" t="s">
        <v>135</v>
      </c>
      <c r="AU132" s="201" t="s">
        <v>86</v>
      </c>
      <c r="AY132" s="16" t="s">
        <v>132</v>
      </c>
      <c r="BE132" s="202">
        <f>IF(N132="základní",J132,0)</f>
        <v>0</v>
      </c>
      <c r="BF132" s="202">
        <f>IF(N132="snížená",J132,0)</f>
        <v>0</v>
      </c>
      <c r="BG132" s="202">
        <f>IF(N132="zákl. přenesená",J132,0)</f>
        <v>0</v>
      </c>
      <c r="BH132" s="202">
        <f>IF(N132="sníž. přenesená",J132,0)</f>
        <v>0</v>
      </c>
      <c r="BI132" s="202">
        <f>IF(N132="nulová",J132,0)</f>
        <v>0</v>
      </c>
      <c r="BJ132" s="16" t="s">
        <v>84</v>
      </c>
      <c r="BK132" s="202">
        <f>ROUND(I132*H132,2)</f>
        <v>0</v>
      </c>
      <c r="BL132" s="16" t="s">
        <v>140</v>
      </c>
      <c r="BM132" s="201" t="s">
        <v>165</v>
      </c>
    </row>
    <row r="133" spans="1:65" s="2" customFormat="1" ht="19.2">
      <c r="A133" s="33"/>
      <c r="B133" s="34"/>
      <c r="C133" s="35"/>
      <c r="D133" s="203" t="s">
        <v>142</v>
      </c>
      <c r="E133" s="35"/>
      <c r="F133" s="204" t="s">
        <v>166</v>
      </c>
      <c r="G133" s="35"/>
      <c r="H133" s="35"/>
      <c r="I133" s="205"/>
      <c r="J133" s="35"/>
      <c r="K133" s="35"/>
      <c r="L133" s="38"/>
      <c r="M133" s="206"/>
      <c r="N133" s="207"/>
      <c r="O133" s="70"/>
      <c r="P133" s="70"/>
      <c r="Q133" s="70"/>
      <c r="R133" s="70"/>
      <c r="S133" s="70"/>
      <c r="T133" s="71"/>
      <c r="U133" s="33"/>
      <c r="V133" s="33"/>
      <c r="W133" s="33"/>
      <c r="X133" s="33"/>
      <c r="Y133" s="33"/>
      <c r="Z133" s="33"/>
      <c r="AA133" s="33"/>
      <c r="AB133" s="33"/>
      <c r="AC133" s="33"/>
      <c r="AD133" s="33"/>
      <c r="AE133" s="33"/>
      <c r="AT133" s="16" t="s">
        <v>142</v>
      </c>
      <c r="AU133" s="16" t="s">
        <v>86</v>
      </c>
    </row>
    <row r="134" spans="1:65" s="13" customFormat="1">
      <c r="B134" s="208"/>
      <c r="C134" s="209"/>
      <c r="D134" s="203" t="s">
        <v>155</v>
      </c>
      <c r="E134" s="210" t="s">
        <v>1</v>
      </c>
      <c r="F134" s="211" t="s">
        <v>167</v>
      </c>
      <c r="G134" s="209"/>
      <c r="H134" s="212">
        <v>85.736000000000004</v>
      </c>
      <c r="I134" s="213"/>
      <c r="J134" s="209"/>
      <c r="K134" s="209"/>
      <c r="L134" s="214"/>
      <c r="M134" s="215"/>
      <c r="N134" s="216"/>
      <c r="O134" s="216"/>
      <c r="P134" s="216"/>
      <c r="Q134" s="216"/>
      <c r="R134" s="216"/>
      <c r="S134" s="216"/>
      <c r="T134" s="217"/>
      <c r="AT134" s="218" t="s">
        <v>155</v>
      </c>
      <c r="AU134" s="218" t="s">
        <v>86</v>
      </c>
      <c r="AV134" s="13" t="s">
        <v>86</v>
      </c>
      <c r="AW134" s="13" t="s">
        <v>34</v>
      </c>
      <c r="AX134" s="13" t="s">
        <v>84</v>
      </c>
      <c r="AY134" s="218" t="s">
        <v>132</v>
      </c>
    </row>
    <row r="135" spans="1:65" s="2" customFormat="1" ht="16.5" customHeight="1">
      <c r="A135" s="33"/>
      <c r="B135" s="34"/>
      <c r="C135" s="190" t="s">
        <v>168</v>
      </c>
      <c r="D135" s="190" t="s">
        <v>135</v>
      </c>
      <c r="E135" s="191" t="s">
        <v>169</v>
      </c>
      <c r="F135" s="192" t="s">
        <v>170</v>
      </c>
      <c r="G135" s="193" t="s">
        <v>171</v>
      </c>
      <c r="H135" s="194">
        <v>500</v>
      </c>
      <c r="I135" s="195"/>
      <c r="J135" s="196">
        <f>ROUND(I135*H135,2)</f>
        <v>0</v>
      </c>
      <c r="K135" s="192" t="s">
        <v>139</v>
      </c>
      <c r="L135" s="38"/>
      <c r="M135" s="197" t="s">
        <v>1</v>
      </c>
      <c r="N135" s="198" t="s">
        <v>42</v>
      </c>
      <c r="O135" s="70"/>
      <c r="P135" s="199">
        <f>O135*H135</f>
        <v>0</v>
      </c>
      <c r="Q135" s="199">
        <v>0</v>
      </c>
      <c r="R135" s="199">
        <f>Q135*H135</f>
        <v>0</v>
      </c>
      <c r="S135" s="199">
        <v>0</v>
      </c>
      <c r="T135" s="200">
        <f>S135*H135</f>
        <v>0</v>
      </c>
      <c r="U135" s="33"/>
      <c r="V135" s="33"/>
      <c r="W135" s="33"/>
      <c r="X135" s="33"/>
      <c r="Y135" s="33"/>
      <c r="Z135" s="33"/>
      <c r="AA135" s="33"/>
      <c r="AB135" s="33"/>
      <c r="AC135" s="33"/>
      <c r="AD135" s="33"/>
      <c r="AE135" s="33"/>
      <c r="AR135" s="201" t="s">
        <v>140</v>
      </c>
      <c r="AT135" s="201" t="s">
        <v>135</v>
      </c>
      <c r="AU135" s="201" t="s">
        <v>86</v>
      </c>
      <c r="AY135" s="16" t="s">
        <v>132</v>
      </c>
      <c r="BE135" s="202">
        <f>IF(N135="základní",J135,0)</f>
        <v>0</v>
      </c>
      <c r="BF135" s="202">
        <f>IF(N135="snížená",J135,0)</f>
        <v>0</v>
      </c>
      <c r="BG135" s="202">
        <f>IF(N135="zákl. přenesená",J135,0)</f>
        <v>0</v>
      </c>
      <c r="BH135" s="202">
        <f>IF(N135="sníž. přenesená",J135,0)</f>
        <v>0</v>
      </c>
      <c r="BI135" s="202">
        <f>IF(N135="nulová",J135,0)</f>
        <v>0</v>
      </c>
      <c r="BJ135" s="16" t="s">
        <v>84</v>
      </c>
      <c r="BK135" s="202">
        <f>ROUND(I135*H135,2)</f>
        <v>0</v>
      </c>
      <c r="BL135" s="16" t="s">
        <v>140</v>
      </c>
      <c r="BM135" s="201" t="s">
        <v>172</v>
      </c>
    </row>
    <row r="136" spans="1:65" s="2" customFormat="1" ht="19.2">
      <c r="A136" s="33"/>
      <c r="B136" s="34"/>
      <c r="C136" s="35"/>
      <c r="D136" s="203" t="s">
        <v>142</v>
      </c>
      <c r="E136" s="35"/>
      <c r="F136" s="204" t="s">
        <v>173</v>
      </c>
      <c r="G136" s="35"/>
      <c r="H136" s="35"/>
      <c r="I136" s="205"/>
      <c r="J136" s="35"/>
      <c r="K136" s="35"/>
      <c r="L136" s="38"/>
      <c r="M136" s="206"/>
      <c r="N136" s="207"/>
      <c r="O136" s="70"/>
      <c r="P136" s="70"/>
      <c r="Q136" s="70"/>
      <c r="R136" s="70"/>
      <c r="S136" s="70"/>
      <c r="T136" s="71"/>
      <c r="U136" s="33"/>
      <c r="V136" s="33"/>
      <c r="W136" s="33"/>
      <c r="X136" s="33"/>
      <c r="Y136" s="33"/>
      <c r="Z136" s="33"/>
      <c r="AA136" s="33"/>
      <c r="AB136" s="33"/>
      <c r="AC136" s="33"/>
      <c r="AD136" s="33"/>
      <c r="AE136" s="33"/>
      <c r="AT136" s="16" t="s">
        <v>142</v>
      </c>
      <c r="AU136" s="16" t="s">
        <v>86</v>
      </c>
    </row>
    <row r="137" spans="1:65" s="2" customFormat="1" ht="16.5" customHeight="1">
      <c r="A137" s="33"/>
      <c r="B137" s="34"/>
      <c r="C137" s="190" t="s">
        <v>174</v>
      </c>
      <c r="D137" s="190" t="s">
        <v>135</v>
      </c>
      <c r="E137" s="191" t="s">
        <v>175</v>
      </c>
      <c r="F137" s="192" t="s">
        <v>176</v>
      </c>
      <c r="G137" s="193" t="s">
        <v>171</v>
      </c>
      <c r="H137" s="194">
        <v>285.786</v>
      </c>
      <c r="I137" s="195"/>
      <c r="J137" s="196">
        <f>ROUND(I137*H137,2)</f>
        <v>0</v>
      </c>
      <c r="K137" s="192" t="s">
        <v>139</v>
      </c>
      <c r="L137" s="38"/>
      <c r="M137" s="197" t="s">
        <v>1</v>
      </c>
      <c r="N137" s="198" t="s">
        <v>42</v>
      </c>
      <c r="O137" s="70"/>
      <c r="P137" s="199">
        <f>O137*H137</f>
        <v>0</v>
      </c>
      <c r="Q137" s="199">
        <v>0</v>
      </c>
      <c r="R137" s="199">
        <f>Q137*H137</f>
        <v>0</v>
      </c>
      <c r="S137" s="199">
        <v>0</v>
      </c>
      <c r="T137" s="200">
        <f>S137*H137</f>
        <v>0</v>
      </c>
      <c r="U137" s="33"/>
      <c r="V137" s="33"/>
      <c r="W137" s="33"/>
      <c r="X137" s="33"/>
      <c r="Y137" s="33"/>
      <c r="Z137" s="33"/>
      <c r="AA137" s="33"/>
      <c r="AB137" s="33"/>
      <c r="AC137" s="33"/>
      <c r="AD137" s="33"/>
      <c r="AE137" s="33"/>
      <c r="AR137" s="201" t="s">
        <v>140</v>
      </c>
      <c r="AT137" s="201" t="s">
        <v>135</v>
      </c>
      <c r="AU137" s="201" t="s">
        <v>86</v>
      </c>
      <c r="AY137" s="16" t="s">
        <v>132</v>
      </c>
      <c r="BE137" s="202">
        <f>IF(N137="základní",J137,0)</f>
        <v>0</v>
      </c>
      <c r="BF137" s="202">
        <f>IF(N137="snížená",J137,0)</f>
        <v>0</v>
      </c>
      <c r="BG137" s="202">
        <f>IF(N137="zákl. přenesená",J137,0)</f>
        <v>0</v>
      </c>
      <c r="BH137" s="202">
        <f>IF(N137="sníž. přenesená",J137,0)</f>
        <v>0</v>
      </c>
      <c r="BI137" s="202">
        <f>IF(N137="nulová",J137,0)</f>
        <v>0</v>
      </c>
      <c r="BJ137" s="16" t="s">
        <v>84</v>
      </c>
      <c r="BK137" s="202">
        <f>ROUND(I137*H137,2)</f>
        <v>0</v>
      </c>
      <c r="BL137" s="16" t="s">
        <v>140</v>
      </c>
      <c r="BM137" s="201" t="s">
        <v>177</v>
      </c>
    </row>
    <row r="138" spans="1:65" s="2" customFormat="1" ht="19.2">
      <c r="A138" s="33"/>
      <c r="B138" s="34"/>
      <c r="C138" s="35"/>
      <c r="D138" s="203" t="s">
        <v>142</v>
      </c>
      <c r="E138" s="35"/>
      <c r="F138" s="204" t="s">
        <v>178</v>
      </c>
      <c r="G138" s="35"/>
      <c r="H138" s="35"/>
      <c r="I138" s="205"/>
      <c r="J138" s="35"/>
      <c r="K138" s="35"/>
      <c r="L138" s="38"/>
      <c r="M138" s="206"/>
      <c r="N138" s="207"/>
      <c r="O138" s="70"/>
      <c r="P138" s="70"/>
      <c r="Q138" s="70"/>
      <c r="R138" s="70"/>
      <c r="S138" s="70"/>
      <c r="T138" s="71"/>
      <c r="U138" s="33"/>
      <c r="V138" s="33"/>
      <c r="W138" s="33"/>
      <c r="X138" s="33"/>
      <c r="Y138" s="33"/>
      <c r="Z138" s="33"/>
      <c r="AA138" s="33"/>
      <c r="AB138" s="33"/>
      <c r="AC138" s="33"/>
      <c r="AD138" s="33"/>
      <c r="AE138" s="33"/>
      <c r="AT138" s="16" t="s">
        <v>142</v>
      </c>
      <c r="AU138" s="16" t="s">
        <v>86</v>
      </c>
    </row>
    <row r="139" spans="1:65" s="13" customFormat="1">
      <c r="B139" s="208"/>
      <c r="C139" s="209"/>
      <c r="D139" s="203" t="s">
        <v>155</v>
      </c>
      <c r="E139" s="210" t="s">
        <v>1</v>
      </c>
      <c r="F139" s="211" t="s">
        <v>179</v>
      </c>
      <c r="G139" s="209"/>
      <c r="H139" s="212">
        <v>285.786</v>
      </c>
      <c r="I139" s="213"/>
      <c r="J139" s="209"/>
      <c r="K139" s="209"/>
      <c r="L139" s="214"/>
      <c r="M139" s="215"/>
      <c r="N139" s="216"/>
      <c r="O139" s="216"/>
      <c r="P139" s="216"/>
      <c r="Q139" s="216"/>
      <c r="R139" s="216"/>
      <c r="S139" s="216"/>
      <c r="T139" s="217"/>
      <c r="AT139" s="218" t="s">
        <v>155</v>
      </c>
      <c r="AU139" s="218" t="s">
        <v>86</v>
      </c>
      <c r="AV139" s="13" t="s">
        <v>86</v>
      </c>
      <c r="AW139" s="13" t="s">
        <v>34</v>
      </c>
      <c r="AX139" s="13" t="s">
        <v>84</v>
      </c>
      <c r="AY139" s="218" t="s">
        <v>132</v>
      </c>
    </row>
    <row r="140" spans="1:65" s="2" customFormat="1" ht="16.5" customHeight="1">
      <c r="A140" s="33"/>
      <c r="B140" s="34"/>
      <c r="C140" s="190" t="s">
        <v>180</v>
      </c>
      <c r="D140" s="190" t="s">
        <v>135</v>
      </c>
      <c r="E140" s="191" t="s">
        <v>181</v>
      </c>
      <c r="F140" s="192" t="s">
        <v>182</v>
      </c>
      <c r="G140" s="193" t="s">
        <v>171</v>
      </c>
      <c r="H140" s="194">
        <v>285.786</v>
      </c>
      <c r="I140" s="195"/>
      <c r="J140" s="196">
        <f>ROUND(I140*H140,2)</f>
        <v>0</v>
      </c>
      <c r="K140" s="192" t="s">
        <v>139</v>
      </c>
      <c r="L140" s="38"/>
      <c r="M140" s="197" t="s">
        <v>1</v>
      </c>
      <c r="N140" s="198" t="s">
        <v>42</v>
      </c>
      <c r="O140" s="70"/>
      <c r="P140" s="199">
        <f>O140*H140</f>
        <v>0</v>
      </c>
      <c r="Q140" s="199">
        <v>0</v>
      </c>
      <c r="R140" s="199">
        <f>Q140*H140</f>
        <v>0</v>
      </c>
      <c r="S140" s="199">
        <v>0</v>
      </c>
      <c r="T140" s="200">
        <f>S140*H140</f>
        <v>0</v>
      </c>
      <c r="U140" s="33"/>
      <c r="V140" s="33"/>
      <c r="W140" s="33"/>
      <c r="X140" s="33"/>
      <c r="Y140" s="33"/>
      <c r="Z140" s="33"/>
      <c r="AA140" s="33"/>
      <c r="AB140" s="33"/>
      <c r="AC140" s="33"/>
      <c r="AD140" s="33"/>
      <c r="AE140" s="33"/>
      <c r="AR140" s="201" t="s">
        <v>140</v>
      </c>
      <c r="AT140" s="201" t="s">
        <v>135</v>
      </c>
      <c r="AU140" s="201" t="s">
        <v>86</v>
      </c>
      <c r="AY140" s="16" t="s">
        <v>132</v>
      </c>
      <c r="BE140" s="202">
        <f>IF(N140="základní",J140,0)</f>
        <v>0</v>
      </c>
      <c r="BF140" s="202">
        <f>IF(N140="snížená",J140,0)</f>
        <v>0</v>
      </c>
      <c r="BG140" s="202">
        <f>IF(N140="zákl. přenesená",J140,0)</f>
        <v>0</v>
      </c>
      <c r="BH140" s="202">
        <f>IF(N140="sníž. přenesená",J140,0)</f>
        <v>0</v>
      </c>
      <c r="BI140" s="202">
        <f>IF(N140="nulová",J140,0)</f>
        <v>0</v>
      </c>
      <c r="BJ140" s="16" t="s">
        <v>84</v>
      </c>
      <c r="BK140" s="202">
        <f>ROUND(I140*H140,2)</f>
        <v>0</v>
      </c>
      <c r="BL140" s="16" t="s">
        <v>140</v>
      </c>
      <c r="BM140" s="201" t="s">
        <v>183</v>
      </c>
    </row>
    <row r="141" spans="1:65" s="2" customFormat="1" ht="19.2">
      <c r="A141" s="33"/>
      <c r="B141" s="34"/>
      <c r="C141" s="35"/>
      <c r="D141" s="203" t="s">
        <v>142</v>
      </c>
      <c r="E141" s="35"/>
      <c r="F141" s="204" t="s">
        <v>184</v>
      </c>
      <c r="G141" s="35"/>
      <c r="H141" s="35"/>
      <c r="I141" s="205"/>
      <c r="J141" s="35"/>
      <c r="K141" s="35"/>
      <c r="L141" s="38"/>
      <c r="M141" s="206"/>
      <c r="N141" s="207"/>
      <c r="O141" s="70"/>
      <c r="P141" s="70"/>
      <c r="Q141" s="70"/>
      <c r="R141" s="70"/>
      <c r="S141" s="70"/>
      <c r="T141" s="71"/>
      <c r="U141" s="33"/>
      <c r="V141" s="33"/>
      <c r="W141" s="33"/>
      <c r="X141" s="33"/>
      <c r="Y141" s="33"/>
      <c r="Z141" s="33"/>
      <c r="AA141" s="33"/>
      <c r="AB141" s="33"/>
      <c r="AC141" s="33"/>
      <c r="AD141" s="33"/>
      <c r="AE141" s="33"/>
      <c r="AT141" s="16" t="s">
        <v>142</v>
      </c>
      <c r="AU141" s="16" t="s">
        <v>86</v>
      </c>
    </row>
    <row r="142" spans="1:65" s="13" customFormat="1">
      <c r="B142" s="208"/>
      <c r="C142" s="209"/>
      <c r="D142" s="203" t="s">
        <v>155</v>
      </c>
      <c r="E142" s="210" t="s">
        <v>1</v>
      </c>
      <c r="F142" s="211" t="s">
        <v>179</v>
      </c>
      <c r="G142" s="209"/>
      <c r="H142" s="212">
        <v>285.786</v>
      </c>
      <c r="I142" s="213"/>
      <c r="J142" s="209"/>
      <c r="K142" s="209"/>
      <c r="L142" s="214"/>
      <c r="M142" s="215"/>
      <c r="N142" s="216"/>
      <c r="O142" s="216"/>
      <c r="P142" s="216"/>
      <c r="Q142" s="216"/>
      <c r="R142" s="216"/>
      <c r="S142" s="216"/>
      <c r="T142" s="217"/>
      <c r="AT142" s="218" t="s">
        <v>155</v>
      </c>
      <c r="AU142" s="218" t="s">
        <v>86</v>
      </c>
      <c r="AV142" s="13" t="s">
        <v>86</v>
      </c>
      <c r="AW142" s="13" t="s">
        <v>34</v>
      </c>
      <c r="AX142" s="13" t="s">
        <v>84</v>
      </c>
      <c r="AY142" s="218" t="s">
        <v>132</v>
      </c>
    </row>
    <row r="143" spans="1:65" s="2" customFormat="1" ht="16.5" customHeight="1">
      <c r="A143" s="33"/>
      <c r="B143" s="34"/>
      <c r="C143" s="190" t="s">
        <v>185</v>
      </c>
      <c r="D143" s="190" t="s">
        <v>135</v>
      </c>
      <c r="E143" s="191" t="s">
        <v>186</v>
      </c>
      <c r="F143" s="192" t="s">
        <v>187</v>
      </c>
      <c r="G143" s="193" t="s">
        <v>159</v>
      </c>
      <c r="H143" s="194">
        <v>126</v>
      </c>
      <c r="I143" s="195"/>
      <c r="J143" s="196">
        <f>ROUND(I143*H143,2)</f>
        <v>0</v>
      </c>
      <c r="K143" s="192" t="s">
        <v>139</v>
      </c>
      <c r="L143" s="38"/>
      <c r="M143" s="197" t="s">
        <v>1</v>
      </c>
      <c r="N143" s="198" t="s">
        <v>42</v>
      </c>
      <c r="O143" s="70"/>
      <c r="P143" s="199">
        <f>O143*H143</f>
        <v>0</v>
      </c>
      <c r="Q143" s="199">
        <v>0</v>
      </c>
      <c r="R143" s="199">
        <f>Q143*H143</f>
        <v>0</v>
      </c>
      <c r="S143" s="199">
        <v>0</v>
      </c>
      <c r="T143" s="200">
        <f>S143*H143</f>
        <v>0</v>
      </c>
      <c r="U143" s="33"/>
      <c r="V143" s="33"/>
      <c r="W143" s="33"/>
      <c r="X143" s="33"/>
      <c r="Y143" s="33"/>
      <c r="Z143" s="33"/>
      <c r="AA143" s="33"/>
      <c r="AB143" s="33"/>
      <c r="AC143" s="33"/>
      <c r="AD143" s="33"/>
      <c r="AE143" s="33"/>
      <c r="AR143" s="201" t="s">
        <v>140</v>
      </c>
      <c r="AT143" s="201" t="s">
        <v>135</v>
      </c>
      <c r="AU143" s="201" t="s">
        <v>86</v>
      </c>
      <c r="AY143" s="16" t="s">
        <v>132</v>
      </c>
      <c r="BE143" s="202">
        <f>IF(N143="základní",J143,0)</f>
        <v>0</v>
      </c>
      <c r="BF143" s="202">
        <f>IF(N143="snížená",J143,0)</f>
        <v>0</v>
      </c>
      <c r="BG143" s="202">
        <f>IF(N143="zákl. přenesená",J143,0)</f>
        <v>0</v>
      </c>
      <c r="BH143" s="202">
        <f>IF(N143="sníž. přenesená",J143,0)</f>
        <v>0</v>
      </c>
      <c r="BI143" s="202">
        <f>IF(N143="nulová",J143,0)</f>
        <v>0</v>
      </c>
      <c r="BJ143" s="16" t="s">
        <v>84</v>
      </c>
      <c r="BK143" s="202">
        <f>ROUND(I143*H143,2)</f>
        <v>0</v>
      </c>
      <c r="BL143" s="16" t="s">
        <v>140</v>
      </c>
      <c r="BM143" s="201" t="s">
        <v>188</v>
      </c>
    </row>
    <row r="144" spans="1:65" s="2" customFormat="1" ht="28.8">
      <c r="A144" s="33"/>
      <c r="B144" s="34"/>
      <c r="C144" s="35"/>
      <c r="D144" s="203" t="s">
        <v>142</v>
      </c>
      <c r="E144" s="35"/>
      <c r="F144" s="204" t="s">
        <v>189</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142</v>
      </c>
      <c r="AU144" s="16" t="s">
        <v>86</v>
      </c>
    </row>
    <row r="145" spans="1:65" s="13" customFormat="1">
      <c r="B145" s="208"/>
      <c r="C145" s="209"/>
      <c r="D145" s="203" t="s">
        <v>155</v>
      </c>
      <c r="E145" s="210" t="s">
        <v>1</v>
      </c>
      <c r="F145" s="211" t="s">
        <v>190</v>
      </c>
      <c r="G145" s="209"/>
      <c r="H145" s="212">
        <v>126</v>
      </c>
      <c r="I145" s="213"/>
      <c r="J145" s="209"/>
      <c r="K145" s="209"/>
      <c r="L145" s="214"/>
      <c r="M145" s="215"/>
      <c r="N145" s="216"/>
      <c r="O145" s="216"/>
      <c r="P145" s="216"/>
      <c r="Q145" s="216"/>
      <c r="R145" s="216"/>
      <c r="S145" s="216"/>
      <c r="T145" s="217"/>
      <c r="AT145" s="218" t="s">
        <v>155</v>
      </c>
      <c r="AU145" s="218" t="s">
        <v>86</v>
      </c>
      <c r="AV145" s="13" t="s">
        <v>86</v>
      </c>
      <c r="AW145" s="13" t="s">
        <v>34</v>
      </c>
      <c r="AX145" s="13" t="s">
        <v>84</v>
      </c>
      <c r="AY145" s="218" t="s">
        <v>132</v>
      </c>
    </row>
    <row r="146" spans="1:65" s="2" customFormat="1" ht="16.5" customHeight="1">
      <c r="A146" s="33"/>
      <c r="B146" s="34"/>
      <c r="C146" s="190" t="s">
        <v>191</v>
      </c>
      <c r="D146" s="190" t="s">
        <v>135</v>
      </c>
      <c r="E146" s="191" t="s">
        <v>192</v>
      </c>
      <c r="F146" s="192" t="s">
        <v>193</v>
      </c>
      <c r="G146" s="193" t="s">
        <v>152</v>
      </c>
      <c r="H146" s="194">
        <v>78.400000000000006</v>
      </c>
      <c r="I146" s="195"/>
      <c r="J146" s="196">
        <f>ROUND(I146*H146,2)</f>
        <v>0</v>
      </c>
      <c r="K146" s="192" t="s">
        <v>139</v>
      </c>
      <c r="L146" s="38"/>
      <c r="M146" s="197" t="s">
        <v>1</v>
      </c>
      <c r="N146" s="198" t="s">
        <v>42</v>
      </c>
      <c r="O146" s="70"/>
      <c r="P146" s="199">
        <f>O146*H146</f>
        <v>0</v>
      </c>
      <c r="Q146" s="199">
        <v>0</v>
      </c>
      <c r="R146" s="199">
        <f>Q146*H146</f>
        <v>0</v>
      </c>
      <c r="S146" s="199">
        <v>0</v>
      </c>
      <c r="T146" s="200">
        <f>S146*H146</f>
        <v>0</v>
      </c>
      <c r="U146" s="33"/>
      <c r="V146" s="33"/>
      <c r="W146" s="33"/>
      <c r="X146" s="33"/>
      <c r="Y146" s="33"/>
      <c r="Z146" s="33"/>
      <c r="AA146" s="33"/>
      <c r="AB146" s="33"/>
      <c r="AC146" s="33"/>
      <c r="AD146" s="33"/>
      <c r="AE146" s="33"/>
      <c r="AR146" s="201" t="s">
        <v>140</v>
      </c>
      <c r="AT146" s="201" t="s">
        <v>135</v>
      </c>
      <c r="AU146" s="201" t="s">
        <v>86</v>
      </c>
      <c r="AY146" s="16" t="s">
        <v>132</v>
      </c>
      <c r="BE146" s="202">
        <f>IF(N146="základní",J146,0)</f>
        <v>0</v>
      </c>
      <c r="BF146" s="202">
        <f>IF(N146="snížená",J146,0)</f>
        <v>0</v>
      </c>
      <c r="BG146" s="202">
        <f>IF(N146="zákl. přenesená",J146,0)</f>
        <v>0</v>
      </c>
      <c r="BH146" s="202">
        <f>IF(N146="sníž. přenesená",J146,0)</f>
        <v>0</v>
      </c>
      <c r="BI146" s="202">
        <f>IF(N146="nulová",J146,0)</f>
        <v>0</v>
      </c>
      <c r="BJ146" s="16" t="s">
        <v>84</v>
      </c>
      <c r="BK146" s="202">
        <f>ROUND(I146*H146,2)</f>
        <v>0</v>
      </c>
      <c r="BL146" s="16" t="s">
        <v>140</v>
      </c>
      <c r="BM146" s="201" t="s">
        <v>194</v>
      </c>
    </row>
    <row r="147" spans="1:65" s="2" customFormat="1" ht="28.8">
      <c r="A147" s="33"/>
      <c r="B147" s="34"/>
      <c r="C147" s="35"/>
      <c r="D147" s="203" t="s">
        <v>142</v>
      </c>
      <c r="E147" s="35"/>
      <c r="F147" s="204" t="s">
        <v>195</v>
      </c>
      <c r="G147" s="35"/>
      <c r="H147" s="35"/>
      <c r="I147" s="205"/>
      <c r="J147" s="35"/>
      <c r="K147" s="35"/>
      <c r="L147" s="38"/>
      <c r="M147" s="206"/>
      <c r="N147" s="207"/>
      <c r="O147" s="70"/>
      <c r="P147" s="70"/>
      <c r="Q147" s="70"/>
      <c r="R147" s="70"/>
      <c r="S147" s="70"/>
      <c r="T147" s="71"/>
      <c r="U147" s="33"/>
      <c r="V147" s="33"/>
      <c r="W147" s="33"/>
      <c r="X147" s="33"/>
      <c r="Y147" s="33"/>
      <c r="Z147" s="33"/>
      <c r="AA147" s="33"/>
      <c r="AB147" s="33"/>
      <c r="AC147" s="33"/>
      <c r="AD147" s="33"/>
      <c r="AE147" s="33"/>
      <c r="AT147" s="16" t="s">
        <v>142</v>
      </c>
      <c r="AU147" s="16" t="s">
        <v>86</v>
      </c>
    </row>
    <row r="148" spans="1:65" s="13" customFormat="1">
      <c r="B148" s="208"/>
      <c r="C148" s="209"/>
      <c r="D148" s="203" t="s">
        <v>155</v>
      </c>
      <c r="E148" s="210" t="s">
        <v>1</v>
      </c>
      <c r="F148" s="211" t="s">
        <v>196</v>
      </c>
      <c r="G148" s="209"/>
      <c r="H148" s="212">
        <v>78.400000000000006</v>
      </c>
      <c r="I148" s="213"/>
      <c r="J148" s="209"/>
      <c r="K148" s="209"/>
      <c r="L148" s="214"/>
      <c r="M148" s="215"/>
      <c r="N148" s="216"/>
      <c r="O148" s="216"/>
      <c r="P148" s="216"/>
      <c r="Q148" s="216"/>
      <c r="R148" s="216"/>
      <c r="S148" s="216"/>
      <c r="T148" s="217"/>
      <c r="AT148" s="218" t="s">
        <v>155</v>
      </c>
      <c r="AU148" s="218" t="s">
        <v>86</v>
      </c>
      <c r="AV148" s="13" t="s">
        <v>86</v>
      </c>
      <c r="AW148" s="13" t="s">
        <v>34</v>
      </c>
      <c r="AX148" s="13" t="s">
        <v>84</v>
      </c>
      <c r="AY148" s="218" t="s">
        <v>132</v>
      </c>
    </row>
    <row r="149" spans="1:65" s="2" customFormat="1" ht="16.5" customHeight="1">
      <c r="A149" s="33"/>
      <c r="B149" s="34"/>
      <c r="C149" s="190" t="s">
        <v>197</v>
      </c>
      <c r="D149" s="190" t="s">
        <v>135</v>
      </c>
      <c r="E149" s="191" t="s">
        <v>198</v>
      </c>
      <c r="F149" s="192" t="s">
        <v>199</v>
      </c>
      <c r="G149" s="193" t="s">
        <v>200</v>
      </c>
      <c r="H149" s="194">
        <v>31.8</v>
      </c>
      <c r="I149" s="195"/>
      <c r="J149" s="196">
        <f>ROUND(I149*H149,2)</f>
        <v>0</v>
      </c>
      <c r="K149" s="192" t="s">
        <v>139</v>
      </c>
      <c r="L149" s="38"/>
      <c r="M149" s="197" t="s">
        <v>1</v>
      </c>
      <c r="N149" s="198"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140</v>
      </c>
      <c r="AT149" s="201" t="s">
        <v>135</v>
      </c>
      <c r="AU149" s="201" t="s">
        <v>86</v>
      </c>
      <c r="AY149" s="16" t="s">
        <v>132</v>
      </c>
      <c r="BE149" s="202">
        <f>IF(N149="základní",J149,0)</f>
        <v>0</v>
      </c>
      <c r="BF149" s="202">
        <f>IF(N149="snížená",J149,0)</f>
        <v>0</v>
      </c>
      <c r="BG149" s="202">
        <f>IF(N149="zákl. přenesená",J149,0)</f>
        <v>0</v>
      </c>
      <c r="BH149" s="202">
        <f>IF(N149="sníž. přenesená",J149,0)</f>
        <v>0</v>
      </c>
      <c r="BI149" s="202">
        <f>IF(N149="nulová",J149,0)</f>
        <v>0</v>
      </c>
      <c r="BJ149" s="16" t="s">
        <v>84</v>
      </c>
      <c r="BK149" s="202">
        <f>ROUND(I149*H149,2)</f>
        <v>0</v>
      </c>
      <c r="BL149" s="16" t="s">
        <v>140</v>
      </c>
      <c r="BM149" s="201" t="s">
        <v>201</v>
      </c>
    </row>
    <row r="150" spans="1:65" s="2" customFormat="1" ht="38.4">
      <c r="A150" s="33"/>
      <c r="B150" s="34"/>
      <c r="C150" s="35"/>
      <c r="D150" s="203" t="s">
        <v>142</v>
      </c>
      <c r="E150" s="35"/>
      <c r="F150" s="204" t="s">
        <v>202</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142</v>
      </c>
      <c r="AU150" s="16" t="s">
        <v>86</v>
      </c>
    </row>
    <row r="151" spans="1:65" s="13" customFormat="1">
      <c r="B151" s="208"/>
      <c r="C151" s="209"/>
      <c r="D151" s="203" t="s">
        <v>155</v>
      </c>
      <c r="E151" s="210" t="s">
        <v>1</v>
      </c>
      <c r="F151" s="211" t="s">
        <v>203</v>
      </c>
      <c r="G151" s="209"/>
      <c r="H151" s="212">
        <v>31.8</v>
      </c>
      <c r="I151" s="213"/>
      <c r="J151" s="209"/>
      <c r="K151" s="209"/>
      <c r="L151" s="214"/>
      <c r="M151" s="215"/>
      <c r="N151" s="216"/>
      <c r="O151" s="216"/>
      <c r="P151" s="216"/>
      <c r="Q151" s="216"/>
      <c r="R151" s="216"/>
      <c r="S151" s="216"/>
      <c r="T151" s="217"/>
      <c r="AT151" s="218" t="s">
        <v>155</v>
      </c>
      <c r="AU151" s="218" t="s">
        <v>86</v>
      </c>
      <c r="AV151" s="13" t="s">
        <v>86</v>
      </c>
      <c r="AW151" s="13" t="s">
        <v>34</v>
      </c>
      <c r="AX151" s="13" t="s">
        <v>84</v>
      </c>
      <c r="AY151" s="218" t="s">
        <v>132</v>
      </c>
    </row>
    <row r="152" spans="1:65" s="2" customFormat="1" ht="16.5" customHeight="1">
      <c r="A152" s="33"/>
      <c r="B152" s="34"/>
      <c r="C152" s="190" t="s">
        <v>204</v>
      </c>
      <c r="D152" s="190" t="s">
        <v>135</v>
      </c>
      <c r="E152" s="191" t="s">
        <v>205</v>
      </c>
      <c r="F152" s="192" t="s">
        <v>206</v>
      </c>
      <c r="G152" s="193" t="s">
        <v>200</v>
      </c>
      <c r="H152" s="194">
        <v>50.28</v>
      </c>
      <c r="I152" s="195"/>
      <c r="J152" s="196">
        <f>ROUND(I152*H152,2)</f>
        <v>0</v>
      </c>
      <c r="K152" s="192" t="s">
        <v>139</v>
      </c>
      <c r="L152" s="38"/>
      <c r="M152" s="197" t="s">
        <v>1</v>
      </c>
      <c r="N152" s="198" t="s">
        <v>42</v>
      </c>
      <c r="O152" s="70"/>
      <c r="P152" s="199">
        <f>O152*H152</f>
        <v>0</v>
      </c>
      <c r="Q152" s="199">
        <v>0</v>
      </c>
      <c r="R152" s="199">
        <f>Q152*H152</f>
        <v>0</v>
      </c>
      <c r="S152" s="199">
        <v>0</v>
      </c>
      <c r="T152" s="200">
        <f>S152*H152</f>
        <v>0</v>
      </c>
      <c r="U152" s="33"/>
      <c r="V152" s="33"/>
      <c r="W152" s="33"/>
      <c r="X152" s="33"/>
      <c r="Y152" s="33"/>
      <c r="Z152" s="33"/>
      <c r="AA152" s="33"/>
      <c r="AB152" s="33"/>
      <c r="AC152" s="33"/>
      <c r="AD152" s="33"/>
      <c r="AE152" s="33"/>
      <c r="AR152" s="201" t="s">
        <v>140</v>
      </c>
      <c r="AT152" s="201" t="s">
        <v>135</v>
      </c>
      <c r="AU152" s="201" t="s">
        <v>86</v>
      </c>
      <c r="AY152" s="16" t="s">
        <v>132</v>
      </c>
      <c r="BE152" s="202">
        <f>IF(N152="základní",J152,0)</f>
        <v>0</v>
      </c>
      <c r="BF152" s="202">
        <f>IF(N152="snížená",J152,0)</f>
        <v>0</v>
      </c>
      <c r="BG152" s="202">
        <f>IF(N152="zákl. přenesená",J152,0)</f>
        <v>0</v>
      </c>
      <c r="BH152" s="202">
        <f>IF(N152="sníž. přenesená",J152,0)</f>
        <v>0</v>
      </c>
      <c r="BI152" s="202">
        <f>IF(N152="nulová",J152,0)</f>
        <v>0</v>
      </c>
      <c r="BJ152" s="16" t="s">
        <v>84</v>
      </c>
      <c r="BK152" s="202">
        <f>ROUND(I152*H152,2)</f>
        <v>0</v>
      </c>
      <c r="BL152" s="16" t="s">
        <v>140</v>
      </c>
      <c r="BM152" s="201" t="s">
        <v>207</v>
      </c>
    </row>
    <row r="153" spans="1:65" s="2" customFormat="1" ht="38.4">
      <c r="A153" s="33"/>
      <c r="B153" s="34"/>
      <c r="C153" s="35"/>
      <c r="D153" s="203" t="s">
        <v>142</v>
      </c>
      <c r="E153" s="35"/>
      <c r="F153" s="204" t="s">
        <v>208</v>
      </c>
      <c r="G153" s="35"/>
      <c r="H153" s="35"/>
      <c r="I153" s="205"/>
      <c r="J153" s="35"/>
      <c r="K153" s="35"/>
      <c r="L153" s="38"/>
      <c r="M153" s="206"/>
      <c r="N153" s="207"/>
      <c r="O153" s="70"/>
      <c r="P153" s="70"/>
      <c r="Q153" s="70"/>
      <c r="R153" s="70"/>
      <c r="S153" s="70"/>
      <c r="T153" s="71"/>
      <c r="U153" s="33"/>
      <c r="V153" s="33"/>
      <c r="W153" s="33"/>
      <c r="X153" s="33"/>
      <c r="Y153" s="33"/>
      <c r="Z153" s="33"/>
      <c r="AA153" s="33"/>
      <c r="AB153" s="33"/>
      <c r="AC153" s="33"/>
      <c r="AD153" s="33"/>
      <c r="AE153" s="33"/>
      <c r="AT153" s="16" t="s">
        <v>142</v>
      </c>
      <c r="AU153" s="16" t="s">
        <v>86</v>
      </c>
    </row>
    <row r="154" spans="1:65" s="13" customFormat="1">
      <c r="B154" s="208"/>
      <c r="C154" s="209"/>
      <c r="D154" s="203" t="s">
        <v>155</v>
      </c>
      <c r="E154" s="210" t="s">
        <v>1</v>
      </c>
      <c r="F154" s="211" t="s">
        <v>209</v>
      </c>
      <c r="G154" s="209"/>
      <c r="H154" s="212">
        <v>50.28</v>
      </c>
      <c r="I154" s="213"/>
      <c r="J154" s="209"/>
      <c r="K154" s="209"/>
      <c r="L154" s="214"/>
      <c r="M154" s="215"/>
      <c r="N154" s="216"/>
      <c r="O154" s="216"/>
      <c r="P154" s="216"/>
      <c r="Q154" s="216"/>
      <c r="R154" s="216"/>
      <c r="S154" s="216"/>
      <c r="T154" s="217"/>
      <c r="AT154" s="218" t="s">
        <v>155</v>
      </c>
      <c r="AU154" s="218" t="s">
        <v>86</v>
      </c>
      <c r="AV154" s="13" t="s">
        <v>86</v>
      </c>
      <c r="AW154" s="13" t="s">
        <v>34</v>
      </c>
      <c r="AX154" s="13" t="s">
        <v>84</v>
      </c>
      <c r="AY154" s="218" t="s">
        <v>132</v>
      </c>
    </row>
    <row r="155" spans="1:65" s="2" customFormat="1" ht="16.5" customHeight="1">
      <c r="A155" s="33"/>
      <c r="B155" s="34"/>
      <c r="C155" s="190" t="s">
        <v>210</v>
      </c>
      <c r="D155" s="190" t="s">
        <v>135</v>
      </c>
      <c r="E155" s="191" t="s">
        <v>211</v>
      </c>
      <c r="F155" s="192" t="s">
        <v>212</v>
      </c>
      <c r="G155" s="193" t="s">
        <v>200</v>
      </c>
      <c r="H155" s="194">
        <v>50.22</v>
      </c>
      <c r="I155" s="195"/>
      <c r="J155" s="196">
        <f>ROUND(I155*H155,2)</f>
        <v>0</v>
      </c>
      <c r="K155" s="192" t="s">
        <v>139</v>
      </c>
      <c r="L155" s="38"/>
      <c r="M155" s="197" t="s">
        <v>1</v>
      </c>
      <c r="N155" s="198" t="s">
        <v>42</v>
      </c>
      <c r="O155" s="70"/>
      <c r="P155" s="199">
        <f>O155*H155</f>
        <v>0</v>
      </c>
      <c r="Q155" s="199">
        <v>0</v>
      </c>
      <c r="R155" s="199">
        <f>Q155*H155</f>
        <v>0</v>
      </c>
      <c r="S155" s="199">
        <v>0</v>
      </c>
      <c r="T155" s="200">
        <f>S155*H155</f>
        <v>0</v>
      </c>
      <c r="U155" s="33"/>
      <c r="V155" s="33"/>
      <c r="W155" s="33"/>
      <c r="X155" s="33"/>
      <c r="Y155" s="33"/>
      <c r="Z155" s="33"/>
      <c r="AA155" s="33"/>
      <c r="AB155" s="33"/>
      <c r="AC155" s="33"/>
      <c r="AD155" s="33"/>
      <c r="AE155" s="33"/>
      <c r="AR155" s="201" t="s">
        <v>140</v>
      </c>
      <c r="AT155" s="201" t="s">
        <v>135</v>
      </c>
      <c r="AU155" s="201" t="s">
        <v>86</v>
      </c>
      <c r="AY155" s="16" t="s">
        <v>132</v>
      </c>
      <c r="BE155" s="202">
        <f>IF(N155="základní",J155,0)</f>
        <v>0</v>
      </c>
      <c r="BF155" s="202">
        <f>IF(N155="snížená",J155,0)</f>
        <v>0</v>
      </c>
      <c r="BG155" s="202">
        <f>IF(N155="zákl. přenesená",J155,0)</f>
        <v>0</v>
      </c>
      <c r="BH155" s="202">
        <f>IF(N155="sníž. přenesená",J155,0)</f>
        <v>0</v>
      </c>
      <c r="BI155" s="202">
        <f>IF(N155="nulová",J155,0)</f>
        <v>0</v>
      </c>
      <c r="BJ155" s="16" t="s">
        <v>84</v>
      </c>
      <c r="BK155" s="202">
        <f>ROUND(I155*H155,2)</f>
        <v>0</v>
      </c>
      <c r="BL155" s="16" t="s">
        <v>140</v>
      </c>
      <c r="BM155" s="201" t="s">
        <v>213</v>
      </c>
    </row>
    <row r="156" spans="1:65" s="2" customFormat="1" ht="38.4">
      <c r="A156" s="33"/>
      <c r="B156" s="34"/>
      <c r="C156" s="35"/>
      <c r="D156" s="203" t="s">
        <v>142</v>
      </c>
      <c r="E156" s="35"/>
      <c r="F156" s="204" t="s">
        <v>214</v>
      </c>
      <c r="G156" s="35"/>
      <c r="H156" s="35"/>
      <c r="I156" s="205"/>
      <c r="J156" s="35"/>
      <c r="K156" s="35"/>
      <c r="L156" s="38"/>
      <c r="M156" s="206"/>
      <c r="N156" s="207"/>
      <c r="O156" s="70"/>
      <c r="P156" s="70"/>
      <c r="Q156" s="70"/>
      <c r="R156" s="70"/>
      <c r="S156" s="70"/>
      <c r="T156" s="71"/>
      <c r="U156" s="33"/>
      <c r="V156" s="33"/>
      <c r="W156" s="33"/>
      <c r="X156" s="33"/>
      <c r="Y156" s="33"/>
      <c r="Z156" s="33"/>
      <c r="AA156" s="33"/>
      <c r="AB156" s="33"/>
      <c r="AC156" s="33"/>
      <c r="AD156" s="33"/>
      <c r="AE156" s="33"/>
      <c r="AT156" s="16" t="s">
        <v>142</v>
      </c>
      <c r="AU156" s="16" t="s">
        <v>86</v>
      </c>
    </row>
    <row r="157" spans="1:65" s="13" customFormat="1">
      <c r="B157" s="208"/>
      <c r="C157" s="209"/>
      <c r="D157" s="203" t="s">
        <v>155</v>
      </c>
      <c r="E157" s="210" t="s">
        <v>1</v>
      </c>
      <c r="F157" s="211" t="s">
        <v>215</v>
      </c>
      <c r="G157" s="209"/>
      <c r="H157" s="212">
        <v>50.22</v>
      </c>
      <c r="I157" s="213"/>
      <c r="J157" s="209"/>
      <c r="K157" s="209"/>
      <c r="L157" s="214"/>
      <c r="M157" s="215"/>
      <c r="N157" s="216"/>
      <c r="O157" s="216"/>
      <c r="P157" s="216"/>
      <c r="Q157" s="216"/>
      <c r="R157" s="216"/>
      <c r="S157" s="216"/>
      <c r="T157" s="217"/>
      <c r="AT157" s="218" t="s">
        <v>155</v>
      </c>
      <c r="AU157" s="218" t="s">
        <v>86</v>
      </c>
      <c r="AV157" s="13" t="s">
        <v>86</v>
      </c>
      <c r="AW157" s="13" t="s">
        <v>34</v>
      </c>
      <c r="AX157" s="13" t="s">
        <v>84</v>
      </c>
      <c r="AY157" s="218" t="s">
        <v>132</v>
      </c>
    </row>
    <row r="158" spans="1:65" s="2" customFormat="1" ht="16.5" customHeight="1">
      <c r="A158" s="33"/>
      <c r="B158" s="34"/>
      <c r="C158" s="190" t="s">
        <v>216</v>
      </c>
      <c r="D158" s="190" t="s">
        <v>135</v>
      </c>
      <c r="E158" s="191" t="s">
        <v>217</v>
      </c>
      <c r="F158" s="192" t="s">
        <v>218</v>
      </c>
      <c r="G158" s="193" t="s">
        <v>200</v>
      </c>
      <c r="H158" s="194">
        <v>13.6</v>
      </c>
      <c r="I158" s="195"/>
      <c r="J158" s="196">
        <f>ROUND(I158*H158,2)</f>
        <v>0</v>
      </c>
      <c r="K158" s="192" t="s">
        <v>139</v>
      </c>
      <c r="L158" s="38"/>
      <c r="M158" s="197" t="s">
        <v>1</v>
      </c>
      <c r="N158" s="198" t="s">
        <v>42</v>
      </c>
      <c r="O158" s="70"/>
      <c r="P158" s="199">
        <f>O158*H158</f>
        <v>0</v>
      </c>
      <c r="Q158" s="199">
        <v>0</v>
      </c>
      <c r="R158" s="199">
        <f>Q158*H158</f>
        <v>0</v>
      </c>
      <c r="S158" s="199">
        <v>0</v>
      </c>
      <c r="T158" s="200">
        <f>S158*H158</f>
        <v>0</v>
      </c>
      <c r="U158" s="33"/>
      <c r="V158" s="33"/>
      <c r="W158" s="33"/>
      <c r="X158" s="33"/>
      <c r="Y158" s="33"/>
      <c r="Z158" s="33"/>
      <c r="AA158" s="33"/>
      <c r="AB158" s="33"/>
      <c r="AC158" s="33"/>
      <c r="AD158" s="33"/>
      <c r="AE158" s="33"/>
      <c r="AR158" s="201" t="s">
        <v>140</v>
      </c>
      <c r="AT158" s="201" t="s">
        <v>135</v>
      </c>
      <c r="AU158" s="201" t="s">
        <v>86</v>
      </c>
      <c r="AY158" s="16" t="s">
        <v>132</v>
      </c>
      <c r="BE158" s="202">
        <f>IF(N158="základní",J158,0)</f>
        <v>0</v>
      </c>
      <c r="BF158" s="202">
        <f>IF(N158="snížená",J158,0)</f>
        <v>0</v>
      </c>
      <c r="BG158" s="202">
        <f>IF(N158="zákl. přenesená",J158,0)</f>
        <v>0</v>
      </c>
      <c r="BH158" s="202">
        <f>IF(N158="sníž. přenesená",J158,0)</f>
        <v>0</v>
      </c>
      <c r="BI158" s="202">
        <f>IF(N158="nulová",J158,0)</f>
        <v>0</v>
      </c>
      <c r="BJ158" s="16" t="s">
        <v>84</v>
      </c>
      <c r="BK158" s="202">
        <f>ROUND(I158*H158,2)</f>
        <v>0</v>
      </c>
      <c r="BL158" s="16" t="s">
        <v>140</v>
      </c>
      <c r="BM158" s="201" t="s">
        <v>219</v>
      </c>
    </row>
    <row r="159" spans="1:65" s="2" customFormat="1" ht="28.8">
      <c r="A159" s="33"/>
      <c r="B159" s="34"/>
      <c r="C159" s="35"/>
      <c r="D159" s="203" t="s">
        <v>142</v>
      </c>
      <c r="E159" s="35"/>
      <c r="F159" s="204" t="s">
        <v>220</v>
      </c>
      <c r="G159" s="35"/>
      <c r="H159" s="35"/>
      <c r="I159" s="205"/>
      <c r="J159" s="35"/>
      <c r="K159" s="35"/>
      <c r="L159" s="38"/>
      <c r="M159" s="206"/>
      <c r="N159" s="207"/>
      <c r="O159" s="70"/>
      <c r="P159" s="70"/>
      <c r="Q159" s="70"/>
      <c r="R159" s="70"/>
      <c r="S159" s="70"/>
      <c r="T159" s="71"/>
      <c r="U159" s="33"/>
      <c r="V159" s="33"/>
      <c r="W159" s="33"/>
      <c r="X159" s="33"/>
      <c r="Y159" s="33"/>
      <c r="Z159" s="33"/>
      <c r="AA159" s="33"/>
      <c r="AB159" s="33"/>
      <c r="AC159" s="33"/>
      <c r="AD159" s="33"/>
      <c r="AE159" s="33"/>
      <c r="AT159" s="16" t="s">
        <v>142</v>
      </c>
      <c r="AU159" s="16" t="s">
        <v>86</v>
      </c>
    </row>
    <row r="160" spans="1:65" s="13" customFormat="1">
      <c r="B160" s="208"/>
      <c r="C160" s="209"/>
      <c r="D160" s="203" t="s">
        <v>155</v>
      </c>
      <c r="E160" s="210" t="s">
        <v>1</v>
      </c>
      <c r="F160" s="211" t="s">
        <v>221</v>
      </c>
      <c r="G160" s="209"/>
      <c r="H160" s="212">
        <v>13.6</v>
      </c>
      <c r="I160" s="213"/>
      <c r="J160" s="209"/>
      <c r="K160" s="209"/>
      <c r="L160" s="214"/>
      <c r="M160" s="215"/>
      <c r="N160" s="216"/>
      <c r="O160" s="216"/>
      <c r="P160" s="216"/>
      <c r="Q160" s="216"/>
      <c r="R160" s="216"/>
      <c r="S160" s="216"/>
      <c r="T160" s="217"/>
      <c r="AT160" s="218" t="s">
        <v>155</v>
      </c>
      <c r="AU160" s="218" t="s">
        <v>86</v>
      </c>
      <c r="AV160" s="13" t="s">
        <v>86</v>
      </c>
      <c r="AW160" s="13" t="s">
        <v>34</v>
      </c>
      <c r="AX160" s="13" t="s">
        <v>84</v>
      </c>
      <c r="AY160" s="218" t="s">
        <v>132</v>
      </c>
    </row>
    <row r="161" spans="1:65" s="2" customFormat="1" ht="16.5" customHeight="1">
      <c r="A161" s="33"/>
      <c r="B161" s="34"/>
      <c r="C161" s="190" t="s">
        <v>8</v>
      </c>
      <c r="D161" s="190" t="s">
        <v>135</v>
      </c>
      <c r="E161" s="191" t="s">
        <v>222</v>
      </c>
      <c r="F161" s="192" t="s">
        <v>223</v>
      </c>
      <c r="G161" s="193" t="s">
        <v>138</v>
      </c>
      <c r="H161" s="194">
        <v>4</v>
      </c>
      <c r="I161" s="195"/>
      <c r="J161" s="196">
        <f>ROUND(I161*H161,2)</f>
        <v>0</v>
      </c>
      <c r="K161" s="192" t="s">
        <v>139</v>
      </c>
      <c r="L161" s="38"/>
      <c r="M161" s="197" t="s">
        <v>1</v>
      </c>
      <c r="N161" s="19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140</v>
      </c>
      <c r="AT161" s="201" t="s">
        <v>135</v>
      </c>
      <c r="AU161" s="201" t="s">
        <v>86</v>
      </c>
      <c r="AY161" s="16" t="s">
        <v>132</v>
      </c>
      <c r="BE161" s="202">
        <f>IF(N161="základní",J161,0)</f>
        <v>0</v>
      </c>
      <c r="BF161" s="202">
        <f>IF(N161="snížená",J161,0)</f>
        <v>0</v>
      </c>
      <c r="BG161" s="202">
        <f>IF(N161="zákl. přenesená",J161,0)</f>
        <v>0</v>
      </c>
      <c r="BH161" s="202">
        <f>IF(N161="sníž. přenesená",J161,0)</f>
        <v>0</v>
      </c>
      <c r="BI161" s="202">
        <f>IF(N161="nulová",J161,0)</f>
        <v>0</v>
      </c>
      <c r="BJ161" s="16" t="s">
        <v>84</v>
      </c>
      <c r="BK161" s="202">
        <f>ROUND(I161*H161,2)</f>
        <v>0</v>
      </c>
      <c r="BL161" s="16" t="s">
        <v>140</v>
      </c>
      <c r="BM161" s="201" t="s">
        <v>224</v>
      </c>
    </row>
    <row r="162" spans="1:65" s="2" customFormat="1" ht="28.8">
      <c r="A162" s="33"/>
      <c r="B162" s="34"/>
      <c r="C162" s="35"/>
      <c r="D162" s="203" t="s">
        <v>142</v>
      </c>
      <c r="E162" s="35"/>
      <c r="F162" s="204" t="s">
        <v>225</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142</v>
      </c>
      <c r="AU162" s="16" t="s">
        <v>86</v>
      </c>
    </row>
    <row r="163" spans="1:65" s="13" customFormat="1">
      <c r="B163" s="208"/>
      <c r="C163" s="209"/>
      <c r="D163" s="203" t="s">
        <v>155</v>
      </c>
      <c r="E163" s="210" t="s">
        <v>1</v>
      </c>
      <c r="F163" s="211" t="s">
        <v>226</v>
      </c>
      <c r="G163" s="209"/>
      <c r="H163" s="212">
        <v>4</v>
      </c>
      <c r="I163" s="213"/>
      <c r="J163" s="209"/>
      <c r="K163" s="209"/>
      <c r="L163" s="214"/>
      <c r="M163" s="215"/>
      <c r="N163" s="216"/>
      <c r="O163" s="216"/>
      <c r="P163" s="216"/>
      <c r="Q163" s="216"/>
      <c r="R163" s="216"/>
      <c r="S163" s="216"/>
      <c r="T163" s="217"/>
      <c r="AT163" s="218" t="s">
        <v>155</v>
      </c>
      <c r="AU163" s="218" t="s">
        <v>86</v>
      </c>
      <c r="AV163" s="13" t="s">
        <v>86</v>
      </c>
      <c r="AW163" s="13" t="s">
        <v>34</v>
      </c>
      <c r="AX163" s="13" t="s">
        <v>84</v>
      </c>
      <c r="AY163" s="218" t="s">
        <v>132</v>
      </c>
    </row>
    <row r="164" spans="1:65" s="2" customFormat="1" ht="16.5" customHeight="1">
      <c r="A164" s="33"/>
      <c r="B164" s="34"/>
      <c r="C164" s="190" t="s">
        <v>227</v>
      </c>
      <c r="D164" s="190" t="s">
        <v>135</v>
      </c>
      <c r="E164" s="191" t="s">
        <v>228</v>
      </c>
      <c r="F164" s="192" t="s">
        <v>229</v>
      </c>
      <c r="G164" s="193" t="s">
        <v>138</v>
      </c>
      <c r="H164" s="194">
        <v>12</v>
      </c>
      <c r="I164" s="195"/>
      <c r="J164" s="196">
        <f>ROUND(I164*H164,2)</f>
        <v>0</v>
      </c>
      <c r="K164" s="192" t="s">
        <v>139</v>
      </c>
      <c r="L164" s="38"/>
      <c r="M164" s="197" t="s">
        <v>1</v>
      </c>
      <c r="N164" s="198" t="s">
        <v>42</v>
      </c>
      <c r="O164" s="70"/>
      <c r="P164" s="199">
        <f>O164*H164</f>
        <v>0</v>
      </c>
      <c r="Q164" s="199">
        <v>0</v>
      </c>
      <c r="R164" s="199">
        <f>Q164*H164</f>
        <v>0</v>
      </c>
      <c r="S164" s="199">
        <v>0</v>
      </c>
      <c r="T164" s="200">
        <f>S164*H164</f>
        <v>0</v>
      </c>
      <c r="U164" s="33"/>
      <c r="V164" s="33"/>
      <c r="W164" s="33"/>
      <c r="X164" s="33"/>
      <c r="Y164" s="33"/>
      <c r="Z164" s="33"/>
      <c r="AA164" s="33"/>
      <c r="AB164" s="33"/>
      <c r="AC164" s="33"/>
      <c r="AD164" s="33"/>
      <c r="AE164" s="33"/>
      <c r="AR164" s="201" t="s">
        <v>140</v>
      </c>
      <c r="AT164" s="201" t="s">
        <v>135</v>
      </c>
      <c r="AU164" s="201" t="s">
        <v>86</v>
      </c>
      <c r="AY164" s="16" t="s">
        <v>132</v>
      </c>
      <c r="BE164" s="202">
        <f>IF(N164="základní",J164,0)</f>
        <v>0</v>
      </c>
      <c r="BF164" s="202">
        <f>IF(N164="snížená",J164,0)</f>
        <v>0</v>
      </c>
      <c r="BG164" s="202">
        <f>IF(N164="zákl. přenesená",J164,0)</f>
        <v>0</v>
      </c>
      <c r="BH164" s="202">
        <f>IF(N164="sníž. přenesená",J164,0)</f>
        <v>0</v>
      </c>
      <c r="BI164" s="202">
        <f>IF(N164="nulová",J164,0)</f>
        <v>0</v>
      </c>
      <c r="BJ164" s="16" t="s">
        <v>84</v>
      </c>
      <c r="BK164" s="202">
        <f>ROUND(I164*H164,2)</f>
        <v>0</v>
      </c>
      <c r="BL164" s="16" t="s">
        <v>140</v>
      </c>
      <c r="BM164" s="201" t="s">
        <v>230</v>
      </c>
    </row>
    <row r="165" spans="1:65" s="2" customFormat="1" ht="28.8">
      <c r="A165" s="33"/>
      <c r="B165" s="34"/>
      <c r="C165" s="35"/>
      <c r="D165" s="203" t="s">
        <v>142</v>
      </c>
      <c r="E165" s="35"/>
      <c r="F165" s="204" t="s">
        <v>231</v>
      </c>
      <c r="G165" s="35"/>
      <c r="H165" s="35"/>
      <c r="I165" s="205"/>
      <c r="J165" s="35"/>
      <c r="K165" s="35"/>
      <c r="L165" s="38"/>
      <c r="M165" s="206"/>
      <c r="N165" s="207"/>
      <c r="O165" s="70"/>
      <c r="P165" s="70"/>
      <c r="Q165" s="70"/>
      <c r="R165" s="70"/>
      <c r="S165" s="70"/>
      <c r="T165" s="71"/>
      <c r="U165" s="33"/>
      <c r="V165" s="33"/>
      <c r="W165" s="33"/>
      <c r="X165" s="33"/>
      <c r="Y165" s="33"/>
      <c r="Z165" s="33"/>
      <c r="AA165" s="33"/>
      <c r="AB165" s="33"/>
      <c r="AC165" s="33"/>
      <c r="AD165" s="33"/>
      <c r="AE165" s="33"/>
      <c r="AT165" s="16" t="s">
        <v>142</v>
      </c>
      <c r="AU165" s="16" t="s">
        <v>86</v>
      </c>
    </row>
    <row r="166" spans="1:65" s="13" customFormat="1">
      <c r="B166" s="208"/>
      <c r="C166" s="209"/>
      <c r="D166" s="203" t="s">
        <v>155</v>
      </c>
      <c r="E166" s="210" t="s">
        <v>1</v>
      </c>
      <c r="F166" s="211" t="s">
        <v>232</v>
      </c>
      <c r="G166" s="209"/>
      <c r="H166" s="212">
        <v>12</v>
      </c>
      <c r="I166" s="213"/>
      <c r="J166" s="209"/>
      <c r="K166" s="209"/>
      <c r="L166" s="214"/>
      <c r="M166" s="215"/>
      <c r="N166" s="216"/>
      <c r="O166" s="216"/>
      <c r="P166" s="216"/>
      <c r="Q166" s="216"/>
      <c r="R166" s="216"/>
      <c r="S166" s="216"/>
      <c r="T166" s="217"/>
      <c r="AT166" s="218" t="s">
        <v>155</v>
      </c>
      <c r="AU166" s="218" t="s">
        <v>86</v>
      </c>
      <c r="AV166" s="13" t="s">
        <v>86</v>
      </c>
      <c r="AW166" s="13" t="s">
        <v>34</v>
      </c>
      <c r="AX166" s="13" t="s">
        <v>84</v>
      </c>
      <c r="AY166" s="218" t="s">
        <v>132</v>
      </c>
    </row>
    <row r="167" spans="1:65" s="2" customFormat="1" ht="16.5" customHeight="1">
      <c r="A167" s="33"/>
      <c r="B167" s="34"/>
      <c r="C167" s="190" t="s">
        <v>233</v>
      </c>
      <c r="D167" s="190" t="s">
        <v>135</v>
      </c>
      <c r="E167" s="191" t="s">
        <v>234</v>
      </c>
      <c r="F167" s="192" t="s">
        <v>235</v>
      </c>
      <c r="G167" s="193" t="s">
        <v>236</v>
      </c>
      <c r="H167" s="194">
        <v>32</v>
      </c>
      <c r="I167" s="195"/>
      <c r="J167" s="196">
        <f>ROUND(I167*H167,2)</f>
        <v>0</v>
      </c>
      <c r="K167" s="192" t="s">
        <v>139</v>
      </c>
      <c r="L167" s="38"/>
      <c r="M167" s="197" t="s">
        <v>1</v>
      </c>
      <c r="N167" s="198" t="s">
        <v>42</v>
      </c>
      <c r="O167" s="70"/>
      <c r="P167" s="199">
        <f>O167*H167</f>
        <v>0</v>
      </c>
      <c r="Q167" s="199">
        <v>0</v>
      </c>
      <c r="R167" s="199">
        <f>Q167*H167</f>
        <v>0</v>
      </c>
      <c r="S167" s="199">
        <v>0</v>
      </c>
      <c r="T167" s="200">
        <f>S167*H167</f>
        <v>0</v>
      </c>
      <c r="U167" s="33"/>
      <c r="V167" s="33"/>
      <c r="W167" s="33"/>
      <c r="X167" s="33"/>
      <c r="Y167" s="33"/>
      <c r="Z167" s="33"/>
      <c r="AA167" s="33"/>
      <c r="AB167" s="33"/>
      <c r="AC167" s="33"/>
      <c r="AD167" s="33"/>
      <c r="AE167" s="33"/>
      <c r="AR167" s="201" t="s">
        <v>140</v>
      </c>
      <c r="AT167" s="201" t="s">
        <v>135</v>
      </c>
      <c r="AU167" s="201" t="s">
        <v>86</v>
      </c>
      <c r="AY167" s="16" t="s">
        <v>132</v>
      </c>
      <c r="BE167" s="202">
        <f>IF(N167="základní",J167,0)</f>
        <v>0</v>
      </c>
      <c r="BF167" s="202">
        <f>IF(N167="snížená",J167,0)</f>
        <v>0</v>
      </c>
      <c r="BG167" s="202">
        <f>IF(N167="zákl. přenesená",J167,0)</f>
        <v>0</v>
      </c>
      <c r="BH167" s="202">
        <f>IF(N167="sníž. přenesená",J167,0)</f>
        <v>0</v>
      </c>
      <c r="BI167" s="202">
        <f>IF(N167="nulová",J167,0)</f>
        <v>0</v>
      </c>
      <c r="BJ167" s="16" t="s">
        <v>84</v>
      </c>
      <c r="BK167" s="202">
        <f>ROUND(I167*H167,2)</f>
        <v>0</v>
      </c>
      <c r="BL167" s="16" t="s">
        <v>140</v>
      </c>
      <c r="BM167" s="201" t="s">
        <v>237</v>
      </c>
    </row>
    <row r="168" spans="1:65" s="2" customFormat="1" ht="38.4">
      <c r="A168" s="33"/>
      <c r="B168" s="34"/>
      <c r="C168" s="35"/>
      <c r="D168" s="203" t="s">
        <v>142</v>
      </c>
      <c r="E168" s="35"/>
      <c r="F168" s="204" t="s">
        <v>238</v>
      </c>
      <c r="G168" s="35"/>
      <c r="H168" s="35"/>
      <c r="I168" s="205"/>
      <c r="J168" s="35"/>
      <c r="K168" s="35"/>
      <c r="L168" s="38"/>
      <c r="M168" s="206"/>
      <c r="N168" s="207"/>
      <c r="O168" s="70"/>
      <c r="P168" s="70"/>
      <c r="Q168" s="70"/>
      <c r="R168" s="70"/>
      <c r="S168" s="70"/>
      <c r="T168" s="71"/>
      <c r="U168" s="33"/>
      <c r="V168" s="33"/>
      <c r="W168" s="33"/>
      <c r="X168" s="33"/>
      <c r="Y168" s="33"/>
      <c r="Z168" s="33"/>
      <c r="AA168" s="33"/>
      <c r="AB168" s="33"/>
      <c r="AC168" s="33"/>
      <c r="AD168" s="33"/>
      <c r="AE168" s="33"/>
      <c r="AT168" s="16" t="s">
        <v>142</v>
      </c>
      <c r="AU168" s="16" t="s">
        <v>86</v>
      </c>
    </row>
    <row r="169" spans="1:65" s="13" customFormat="1">
      <c r="B169" s="208"/>
      <c r="C169" s="209"/>
      <c r="D169" s="203" t="s">
        <v>155</v>
      </c>
      <c r="E169" s="210" t="s">
        <v>1</v>
      </c>
      <c r="F169" s="211" t="s">
        <v>239</v>
      </c>
      <c r="G169" s="209"/>
      <c r="H169" s="212">
        <v>32</v>
      </c>
      <c r="I169" s="213"/>
      <c r="J169" s="209"/>
      <c r="K169" s="209"/>
      <c r="L169" s="214"/>
      <c r="M169" s="215"/>
      <c r="N169" s="216"/>
      <c r="O169" s="216"/>
      <c r="P169" s="216"/>
      <c r="Q169" s="216"/>
      <c r="R169" s="216"/>
      <c r="S169" s="216"/>
      <c r="T169" s="217"/>
      <c r="AT169" s="218" t="s">
        <v>155</v>
      </c>
      <c r="AU169" s="218" t="s">
        <v>86</v>
      </c>
      <c r="AV169" s="13" t="s">
        <v>86</v>
      </c>
      <c r="AW169" s="13" t="s">
        <v>34</v>
      </c>
      <c r="AX169" s="13" t="s">
        <v>84</v>
      </c>
      <c r="AY169" s="218" t="s">
        <v>132</v>
      </c>
    </row>
    <row r="170" spans="1:65" s="2" customFormat="1" ht="16.5" customHeight="1">
      <c r="A170" s="33"/>
      <c r="B170" s="34"/>
      <c r="C170" s="190" t="s">
        <v>240</v>
      </c>
      <c r="D170" s="190" t="s">
        <v>135</v>
      </c>
      <c r="E170" s="191" t="s">
        <v>241</v>
      </c>
      <c r="F170" s="192" t="s">
        <v>242</v>
      </c>
      <c r="G170" s="193" t="s">
        <v>200</v>
      </c>
      <c r="H170" s="194">
        <v>99.7</v>
      </c>
      <c r="I170" s="195"/>
      <c r="J170" s="196">
        <f>ROUND(I170*H170,2)</f>
        <v>0</v>
      </c>
      <c r="K170" s="192" t="s">
        <v>139</v>
      </c>
      <c r="L170" s="38"/>
      <c r="M170" s="197" t="s">
        <v>1</v>
      </c>
      <c r="N170" s="198" t="s">
        <v>42</v>
      </c>
      <c r="O170" s="70"/>
      <c r="P170" s="199">
        <f>O170*H170</f>
        <v>0</v>
      </c>
      <c r="Q170" s="199">
        <v>0</v>
      </c>
      <c r="R170" s="199">
        <f>Q170*H170</f>
        <v>0</v>
      </c>
      <c r="S170" s="199">
        <v>0</v>
      </c>
      <c r="T170" s="200">
        <f>S170*H170</f>
        <v>0</v>
      </c>
      <c r="U170" s="33"/>
      <c r="V170" s="33"/>
      <c r="W170" s="33"/>
      <c r="X170" s="33"/>
      <c r="Y170" s="33"/>
      <c r="Z170" s="33"/>
      <c r="AA170" s="33"/>
      <c r="AB170" s="33"/>
      <c r="AC170" s="33"/>
      <c r="AD170" s="33"/>
      <c r="AE170" s="33"/>
      <c r="AR170" s="201" t="s">
        <v>140</v>
      </c>
      <c r="AT170" s="201" t="s">
        <v>135</v>
      </c>
      <c r="AU170" s="201" t="s">
        <v>86</v>
      </c>
      <c r="AY170" s="16" t="s">
        <v>132</v>
      </c>
      <c r="BE170" s="202">
        <f>IF(N170="základní",J170,0)</f>
        <v>0</v>
      </c>
      <c r="BF170" s="202">
        <f>IF(N170="snížená",J170,0)</f>
        <v>0</v>
      </c>
      <c r="BG170" s="202">
        <f>IF(N170="zákl. přenesená",J170,0)</f>
        <v>0</v>
      </c>
      <c r="BH170" s="202">
        <f>IF(N170="sníž. přenesená",J170,0)</f>
        <v>0</v>
      </c>
      <c r="BI170" s="202">
        <f>IF(N170="nulová",J170,0)</f>
        <v>0</v>
      </c>
      <c r="BJ170" s="16" t="s">
        <v>84</v>
      </c>
      <c r="BK170" s="202">
        <f>ROUND(I170*H170,2)</f>
        <v>0</v>
      </c>
      <c r="BL170" s="16" t="s">
        <v>140</v>
      </c>
      <c r="BM170" s="201" t="s">
        <v>243</v>
      </c>
    </row>
    <row r="171" spans="1:65" s="2" customFormat="1" ht="28.8">
      <c r="A171" s="33"/>
      <c r="B171" s="34"/>
      <c r="C171" s="35"/>
      <c r="D171" s="203" t="s">
        <v>142</v>
      </c>
      <c r="E171" s="35"/>
      <c r="F171" s="204" t="s">
        <v>244</v>
      </c>
      <c r="G171" s="35"/>
      <c r="H171" s="35"/>
      <c r="I171" s="205"/>
      <c r="J171" s="35"/>
      <c r="K171" s="35"/>
      <c r="L171" s="38"/>
      <c r="M171" s="206"/>
      <c r="N171" s="207"/>
      <c r="O171" s="70"/>
      <c r="P171" s="70"/>
      <c r="Q171" s="70"/>
      <c r="R171" s="70"/>
      <c r="S171" s="70"/>
      <c r="T171" s="71"/>
      <c r="U171" s="33"/>
      <c r="V171" s="33"/>
      <c r="W171" s="33"/>
      <c r="X171" s="33"/>
      <c r="Y171" s="33"/>
      <c r="Z171" s="33"/>
      <c r="AA171" s="33"/>
      <c r="AB171" s="33"/>
      <c r="AC171" s="33"/>
      <c r="AD171" s="33"/>
      <c r="AE171" s="33"/>
      <c r="AT171" s="16" t="s">
        <v>142</v>
      </c>
      <c r="AU171" s="16" t="s">
        <v>86</v>
      </c>
    </row>
    <row r="172" spans="1:65" s="13" customFormat="1">
      <c r="B172" s="208"/>
      <c r="C172" s="209"/>
      <c r="D172" s="203" t="s">
        <v>155</v>
      </c>
      <c r="E172" s="210" t="s">
        <v>1</v>
      </c>
      <c r="F172" s="211" t="s">
        <v>245</v>
      </c>
      <c r="G172" s="209"/>
      <c r="H172" s="212">
        <v>99.7</v>
      </c>
      <c r="I172" s="213"/>
      <c r="J172" s="209"/>
      <c r="K172" s="209"/>
      <c r="L172" s="214"/>
      <c r="M172" s="215"/>
      <c r="N172" s="216"/>
      <c r="O172" s="216"/>
      <c r="P172" s="216"/>
      <c r="Q172" s="216"/>
      <c r="R172" s="216"/>
      <c r="S172" s="216"/>
      <c r="T172" s="217"/>
      <c r="AT172" s="218" t="s">
        <v>155</v>
      </c>
      <c r="AU172" s="218" t="s">
        <v>86</v>
      </c>
      <c r="AV172" s="13" t="s">
        <v>86</v>
      </c>
      <c r="AW172" s="13" t="s">
        <v>34</v>
      </c>
      <c r="AX172" s="13" t="s">
        <v>84</v>
      </c>
      <c r="AY172" s="218" t="s">
        <v>132</v>
      </c>
    </row>
    <row r="173" spans="1:65" s="2" customFormat="1" ht="16.5" customHeight="1">
      <c r="A173" s="33"/>
      <c r="B173" s="34"/>
      <c r="C173" s="190" t="s">
        <v>246</v>
      </c>
      <c r="D173" s="190" t="s">
        <v>135</v>
      </c>
      <c r="E173" s="191" t="s">
        <v>247</v>
      </c>
      <c r="F173" s="192" t="s">
        <v>248</v>
      </c>
      <c r="G173" s="193" t="s">
        <v>200</v>
      </c>
      <c r="H173" s="194">
        <v>99.7</v>
      </c>
      <c r="I173" s="195"/>
      <c r="J173" s="196">
        <f>ROUND(I173*H173,2)</f>
        <v>0</v>
      </c>
      <c r="K173" s="192" t="s">
        <v>139</v>
      </c>
      <c r="L173" s="38"/>
      <c r="M173" s="197" t="s">
        <v>1</v>
      </c>
      <c r="N173" s="198" t="s">
        <v>42</v>
      </c>
      <c r="O173" s="70"/>
      <c r="P173" s="199">
        <f>O173*H173</f>
        <v>0</v>
      </c>
      <c r="Q173" s="199">
        <v>0</v>
      </c>
      <c r="R173" s="199">
        <f>Q173*H173</f>
        <v>0</v>
      </c>
      <c r="S173" s="199">
        <v>0</v>
      </c>
      <c r="T173" s="200">
        <f>S173*H173</f>
        <v>0</v>
      </c>
      <c r="U173" s="33"/>
      <c r="V173" s="33"/>
      <c r="W173" s="33"/>
      <c r="X173" s="33"/>
      <c r="Y173" s="33"/>
      <c r="Z173" s="33"/>
      <c r="AA173" s="33"/>
      <c r="AB173" s="33"/>
      <c r="AC173" s="33"/>
      <c r="AD173" s="33"/>
      <c r="AE173" s="33"/>
      <c r="AR173" s="201" t="s">
        <v>140</v>
      </c>
      <c r="AT173" s="201" t="s">
        <v>135</v>
      </c>
      <c r="AU173" s="201" t="s">
        <v>86</v>
      </c>
      <c r="AY173" s="16" t="s">
        <v>132</v>
      </c>
      <c r="BE173" s="202">
        <f>IF(N173="základní",J173,0)</f>
        <v>0</v>
      </c>
      <c r="BF173" s="202">
        <f>IF(N173="snížená",J173,0)</f>
        <v>0</v>
      </c>
      <c r="BG173" s="202">
        <f>IF(N173="zákl. přenesená",J173,0)</f>
        <v>0</v>
      </c>
      <c r="BH173" s="202">
        <f>IF(N173="sníž. přenesená",J173,0)</f>
        <v>0</v>
      </c>
      <c r="BI173" s="202">
        <f>IF(N173="nulová",J173,0)</f>
        <v>0</v>
      </c>
      <c r="BJ173" s="16" t="s">
        <v>84</v>
      </c>
      <c r="BK173" s="202">
        <f>ROUND(I173*H173,2)</f>
        <v>0</v>
      </c>
      <c r="BL173" s="16" t="s">
        <v>140</v>
      </c>
      <c r="BM173" s="201" t="s">
        <v>249</v>
      </c>
    </row>
    <row r="174" spans="1:65" s="2" customFormat="1" ht="28.8">
      <c r="A174" s="33"/>
      <c r="B174" s="34"/>
      <c r="C174" s="35"/>
      <c r="D174" s="203" t="s">
        <v>142</v>
      </c>
      <c r="E174" s="35"/>
      <c r="F174" s="204" t="s">
        <v>250</v>
      </c>
      <c r="G174" s="35"/>
      <c r="H174" s="35"/>
      <c r="I174" s="205"/>
      <c r="J174" s="35"/>
      <c r="K174" s="35"/>
      <c r="L174" s="38"/>
      <c r="M174" s="206"/>
      <c r="N174" s="207"/>
      <c r="O174" s="70"/>
      <c r="P174" s="70"/>
      <c r="Q174" s="70"/>
      <c r="R174" s="70"/>
      <c r="S174" s="70"/>
      <c r="T174" s="71"/>
      <c r="U174" s="33"/>
      <c r="V174" s="33"/>
      <c r="W174" s="33"/>
      <c r="X174" s="33"/>
      <c r="Y174" s="33"/>
      <c r="Z174" s="33"/>
      <c r="AA174" s="33"/>
      <c r="AB174" s="33"/>
      <c r="AC174" s="33"/>
      <c r="AD174" s="33"/>
      <c r="AE174" s="33"/>
      <c r="AT174" s="16" t="s">
        <v>142</v>
      </c>
      <c r="AU174" s="16" t="s">
        <v>86</v>
      </c>
    </row>
    <row r="175" spans="1:65" s="13" customFormat="1">
      <c r="B175" s="208"/>
      <c r="C175" s="209"/>
      <c r="D175" s="203" t="s">
        <v>155</v>
      </c>
      <c r="E175" s="210" t="s">
        <v>1</v>
      </c>
      <c r="F175" s="211" t="s">
        <v>245</v>
      </c>
      <c r="G175" s="209"/>
      <c r="H175" s="212">
        <v>99.7</v>
      </c>
      <c r="I175" s="213"/>
      <c r="J175" s="209"/>
      <c r="K175" s="209"/>
      <c r="L175" s="214"/>
      <c r="M175" s="215"/>
      <c r="N175" s="216"/>
      <c r="O175" s="216"/>
      <c r="P175" s="216"/>
      <c r="Q175" s="216"/>
      <c r="R175" s="216"/>
      <c r="S175" s="216"/>
      <c r="T175" s="217"/>
      <c r="AT175" s="218" t="s">
        <v>155</v>
      </c>
      <c r="AU175" s="218" t="s">
        <v>86</v>
      </c>
      <c r="AV175" s="13" t="s">
        <v>86</v>
      </c>
      <c r="AW175" s="13" t="s">
        <v>34</v>
      </c>
      <c r="AX175" s="13" t="s">
        <v>84</v>
      </c>
      <c r="AY175" s="218" t="s">
        <v>132</v>
      </c>
    </row>
    <row r="176" spans="1:65" s="2" customFormat="1" ht="16.5" customHeight="1">
      <c r="A176" s="33"/>
      <c r="B176" s="34"/>
      <c r="C176" s="190" t="s">
        <v>251</v>
      </c>
      <c r="D176" s="190" t="s">
        <v>135</v>
      </c>
      <c r="E176" s="191" t="s">
        <v>252</v>
      </c>
      <c r="F176" s="192" t="s">
        <v>253</v>
      </c>
      <c r="G176" s="193" t="s">
        <v>200</v>
      </c>
      <c r="H176" s="194">
        <v>99.7</v>
      </c>
      <c r="I176" s="195"/>
      <c r="J176" s="196">
        <f>ROUND(I176*H176,2)</f>
        <v>0</v>
      </c>
      <c r="K176" s="192" t="s">
        <v>139</v>
      </c>
      <c r="L176" s="38"/>
      <c r="M176" s="197" t="s">
        <v>1</v>
      </c>
      <c r="N176" s="198" t="s">
        <v>42</v>
      </c>
      <c r="O176" s="70"/>
      <c r="P176" s="199">
        <f>O176*H176</f>
        <v>0</v>
      </c>
      <c r="Q176" s="199">
        <v>0</v>
      </c>
      <c r="R176" s="199">
        <f>Q176*H176</f>
        <v>0</v>
      </c>
      <c r="S176" s="199">
        <v>0</v>
      </c>
      <c r="T176" s="200">
        <f>S176*H176</f>
        <v>0</v>
      </c>
      <c r="U176" s="33"/>
      <c r="V176" s="33"/>
      <c r="W176" s="33"/>
      <c r="X176" s="33"/>
      <c r="Y176" s="33"/>
      <c r="Z176" s="33"/>
      <c r="AA176" s="33"/>
      <c r="AB176" s="33"/>
      <c r="AC176" s="33"/>
      <c r="AD176" s="33"/>
      <c r="AE176" s="33"/>
      <c r="AR176" s="201" t="s">
        <v>140</v>
      </c>
      <c r="AT176" s="201" t="s">
        <v>135</v>
      </c>
      <c r="AU176" s="201" t="s">
        <v>86</v>
      </c>
      <c r="AY176" s="16" t="s">
        <v>132</v>
      </c>
      <c r="BE176" s="202">
        <f>IF(N176="základní",J176,0)</f>
        <v>0</v>
      </c>
      <c r="BF176" s="202">
        <f>IF(N176="snížená",J176,0)</f>
        <v>0</v>
      </c>
      <c r="BG176" s="202">
        <f>IF(N176="zákl. přenesená",J176,0)</f>
        <v>0</v>
      </c>
      <c r="BH176" s="202">
        <f>IF(N176="sníž. přenesená",J176,0)</f>
        <v>0</v>
      </c>
      <c r="BI176" s="202">
        <f>IF(N176="nulová",J176,0)</f>
        <v>0</v>
      </c>
      <c r="BJ176" s="16" t="s">
        <v>84</v>
      </c>
      <c r="BK176" s="202">
        <f>ROUND(I176*H176,2)</f>
        <v>0</v>
      </c>
      <c r="BL176" s="16" t="s">
        <v>140</v>
      </c>
      <c r="BM176" s="201" t="s">
        <v>254</v>
      </c>
    </row>
    <row r="177" spans="1:65" s="2" customFormat="1" ht="48">
      <c r="A177" s="33"/>
      <c r="B177" s="34"/>
      <c r="C177" s="35"/>
      <c r="D177" s="203" t="s">
        <v>142</v>
      </c>
      <c r="E177" s="35"/>
      <c r="F177" s="204" t="s">
        <v>255</v>
      </c>
      <c r="G177" s="35"/>
      <c r="H177" s="35"/>
      <c r="I177" s="205"/>
      <c r="J177" s="35"/>
      <c r="K177" s="35"/>
      <c r="L177" s="38"/>
      <c r="M177" s="206"/>
      <c r="N177" s="207"/>
      <c r="O177" s="70"/>
      <c r="P177" s="70"/>
      <c r="Q177" s="70"/>
      <c r="R177" s="70"/>
      <c r="S177" s="70"/>
      <c r="T177" s="71"/>
      <c r="U177" s="33"/>
      <c r="V177" s="33"/>
      <c r="W177" s="33"/>
      <c r="X177" s="33"/>
      <c r="Y177" s="33"/>
      <c r="Z177" s="33"/>
      <c r="AA177" s="33"/>
      <c r="AB177" s="33"/>
      <c r="AC177" s="33"/>
      <c r="AD177" s="33"/>
      <c r="AE177" s="33"/>
      <c r="AT177" s="16" t="s">
        <v>142</v>
      </c>
      <c r="AU177" s="16" t="s">
        <v>86</v>
      </c>
    </row>
    <row r="178" spans="1:65" s="13" customFormat="1">
      <c r="B178" s="208"/>
      <c r="C178" s="209"/>
      <c r="D178" s="203" t="s">
        <v>155</v>
      </c>
      <c r="E178" s="210" t="s">
        <v>1</v>
      </c>
      <c r="F178" s="211" t="s">
        <v>245</v>
      </c>
      <c r="G178" s="209"/>
      <c r="H178" s="212">
        <v>99.7</v>
      </c>
      <c r="I178" s="213"/>
      <c r="J178" s="209"/>
      <c r="K178" s="209"/>
      <c r="L178" s="214"/>
      <c r="M178" s="215"/>
      <c r="N178" s="216"/>
      <c r="O178" s="216"/>
      <c r="P178" s="216"/>
      <c r="Q178" s="216"/>
      <c r="R178" s="216"/>
      <c r="S178" s="216"/>
      <c r="T178" s="217"/>
      <c r="AT178" s="218" t="s">
        <v>155</v>
      </c>
      <c r="AU178" s="218" t="s">
        <v>86</v>
      </c>
      <c r="AV178" s="13" t="s">
        <v>86</v>
      </c>
      <c r="AW178" s="13" t="s">
        <v>34</v>
      </c>
      <c r="AX178" s="13" t="s">
        <v>84</v>
      </c>
      <c r="AY178" s="218" t="s">
        <v>132</v>
      </c>
    </row>
    <row r="179" spans="1:65" s="2" customFormat="1" ht="16.5" customHeight="1">
      <c r="A179" s="33"/>
      <c r="B179" s="34"/>
      <c r="C179" s="190" t="s">
        <v>7</v>
      </c>
      <c r="D179" s="190" t="s">
        <v>135</v>
      </c>
      <c r="E179" s="191" t="s">
        <v>256</v>
      </c>
      <c r="F179" s="192" t="s">
        <v>257</v>
      </c>
      <c r="G179" s="193" t="s">
        <v>200</v>
      </c>
      <c r="H179" s="194">
        <v>49.85</v>
      </c>
      <c r="I179" s="195"/>
      <c r="J179" s="196">
        <f>ROUND(I179*H179,2)</f>
        <v>0</v>
      </c>
      <c r="K179" s="192" t="s">
        <v>139</v>
      </c>
      <c r="L179" s="38"/>
      <c r="M179" s="197" t="s">
        <v>1</v>
      </c>
      <c r="N179" s="198" t="s">
        <v>42</v>
      </c>
      <c r="O179" s="70"/>
      <c r="P179" s="199">
        <f>O179*H179</f>
        <v>0</v>
      </c>
      <c r="Q179" s="199">
        <v>0</v>
      </c>
      <c r="R179" s="199">
        <f>Q179*H179</f>
        <v>0</v>
      </c>
      <c r="S179" s="199">
        <v>0</v>
      </c>
      <c r="T179" s="200">
        <f>S179*H179</f>
        <v>0</v>
      </c>
      <c r="U179" s="33"/>
      <c r="V179" s="33"/>
      <c r="W179" s="33"/>
      <c r="X179" s="33"/>
      <c r="Y179" s="33"/>
      <c r="Z179" s="33"/>
      <c r="AA179" s="33"/>
      <c r="AB179" s="33"/>
      <c r="AC179" s="33"/>
      <c r="AD179" s="33"/>
      <c r="AE179" s="33"/>
      <c r="AR179" s="201" t="s">
        <v>140</v>
      </c>
      <c r="AT179" s="201" t="s">
        <v>135</v>
      </c>
      <c r="AU179" s="201" t="s">
        <v>86</v>
      </c>
      <c r="AY179" s="16" t="s">
        <v>132</v>
      </c>
      <c r="BE179" s="202">
        <f>IF(N179="základní",J179,0)</f>
        <v>0</v>
      </c>
      <c r="BF179" s="202">
        <f>IF(N179="snížená",J179,0)</f>
        <v>0</v>
      </c>
      <c r="BG179" s="202">
        <f>IF(N179="zákl. přenesená",J179,0)</f>
        <v>0</v>
      </c>
      <c r="BH179" s="202">
        <f>IF(N179="sníž. přenesená",J179,0)</f>
        <v>0</v>
      </c>
      <c r="BI179" s="202">
        <f>IF(N179="nulová",J179,0)</f>
        <v>0</v>
      </c>
      <c r="BJ179" s="16" t="s">
        <v>84</v>
      </c>
      <c r="BK179" s="202">
        <f>ROUND(I179*H179,2)</f>
        <v>0</v>
      </c>
      <c r="BL179" s="16" t="s">
        <v>140</v>
      </c>
      <c r="BM179" s="201" t="s">
        <v>258</v>
      </c>
    </row>
    <row r="180" spans="1:65" s="2" customFormat="1" ht="48">
      <c r="A180" s="33"/>
      <c r="B180" s="34"/>
      <c r="C180" s="35"/>
      <c r="D180" s="203" t="s">
        <v>142</v>
      </c>
      <c r="E180" s="35"/>
      <c r="F180" s="204" t="s">
        <v>259</v>
      </c>
      <c r="G180" s="35"/>
      <c r="H180" s="35"/>
      <c r="I180" s="205"/>
      <c r="J180" s="35"/>
      <c r="K180" s="35"/>
      <c r="L180" s="38"/>
      <c r="M180" s="206"/>
      <c r="N180" s="207"/>
      <c r="O180" s="70"/>
      <c r="P180" s="70"/>
      <c r="Q180" s="70"/>
      <c r="R180" s="70"/>
      <c r="S180" s="70"/>
      <c r="T180" s="71"/>
      <c r="U180" s="33"/>
      <c r="V180" s="33"/>
      <c r="W180" s="33"/>
      <c r="X180" s="33"/>
      <c r="Y180" s="33"/>
      <c r="Z180" s="33"/>
      <c r="AA180" s="33"/>
      <c r="AB180" s="33"/>
      <c r="AC180" s="33"/>
      <c r="AD180" s="33"/>
      <c r="AE180" s="33"/>
      <c r="AT180" s="16" t="s">
        <v>142</v>
      </c>
      <c r="AU180" s="16" t="s">
        <v>86</v>
      </c>
    </row>
    <row r="181" spans="1:65" s="2" customFormat="1" ht="16.5" customHeight="1">
      <c r="A181" s="33"/>
      <c r="B181" s="34"/>
      <c r="C181" s="190" t="s">
        <v>260</v>
      </c>
      <c r="D181" s="190" t="s">
        <v>135</v>
      </c>
      <c r="E181" s="191" t="s">
        <v>261</v>
      </c>
      <c r="F181" s="192" t="s">
        <v>262</v>
      </c>
      <c r="G181" s="193" t="s">
        <v>200</v>
      </c>
      <c r="H181" s="194">
        <v>99.7</v>
      </c>
      <c r="I181" s="195"/>
      <c r="J181" s="196">
        <f>ROUND(I181*H181,2)</f>
        <v>0</v>
      </c>
      <c r="K181" s="192" t="s">
        <v>139</v>
      </c>
      <c r="L181" s="38"/>
      <c r="M181" s="197" t="s">
        <v>1</v>
      </c>
      <c r="N181" s="198" t="s">
        <v>42</v>
      </c>
      <c r="O181" s="70"/>
      <c r="P181" s="199">
        <f>O181*H181</f>
        <v>0</v>
      </c>
      <c r="Q181" s="199">
        <v>0</v>
      </c>
      <c r="R181" s="199">
        <f>Q181*H181</f>
        <v>0</v>
      </c>
      <c r="S181" s="199">
        <v>0</v>
      </c>
      <c r="T181" s="200">
        <f>S181*H181</f>
        <v>0</v>
      </c>
      <c r="U181" s="33"/>
      <c r="V181" s="33"/>
      <c r="W181" s="33"/>
      <c r="X181" s="33"/>
      <c r="Y181" s="33"/>
      <c r="Z181" s="33"/>
      <c r="AA181" s="33"/>
      <c r="AB181" s="33"/>
      <c r="AC181" s="33"/>
      <c r="AD181" s="33"/>
      <c r="AE181" s="33"/>
      <c r="AR181" s="201" t="s">
        <v>140</v>
      </c>
      <c r="AT181" s="201" t="s">
        <v>135</v>
      </c>
      <c r="AU181" s="201" t="s">
        <v>86</v>
      </c>
      <c r="AY181" s="16" t="s">
        <v>132</v>
      </c>
      <c r="BE181" s="202">
        <f>IF(N181="základní",J181,0)</f>
        <v>0</v>
      </c>
      <c r="BF181" s="202">
        <f>IF(N181="snížená",J181,0)</f>
        <v>0</v>
      </c>
      <c r="BG181" s="202">
        <f>IF(N181="zákl. přenesená",J181,0)</f>
        <v>0</v>
      </c>
      <c r="BH181" s="202">
        <f>IF(N181="sníž. přenesená",J181,0)</f>
        <v>0</v>
      </c>
      <c r="BI181" s="202">
        <f>IF(N181="nulová",J181,0)</f>
        <v>0</v>
      </c>
      <c r="BJ181" s="16" t="s">
        <v>84</v>
      </c>
      <c r="BK181" s="202">
        <f>ROUND(I181*H181,2)</f>
        <v>0</v>
      </c>
      <c r="BL181" s="16" t="s">
        <v>140</v>
      </c>
      <c r="BM181" s="201" t="s">
        <v>263</v>
      </c>
    </row>
    <row r="182" spans="1:65" s="2" customFormat="1" ht="48">
      <c r="A182" s="33"/>
      <c r="B182" s="34"/>
      <c r="C182" s="35"/>
      <c r="D182" s="203" t="s">
        <v>142</v>
      </c>
      <c r="E182" s="35"/>
      <c r="F182" s="204" t="s">
        <v>264</v>
      </c>
      <c r="G182" s="35"/>
      <c r="H182" s="35"/>
      <c r="I182" s="205"/>
      <c r="J182" s="35"/>
      <c r="K182" s="35"/>
      <c r="L182" s="38"/>
      <c r="M182" s="206"/>
      <c r="N182" s="207"/>
      <c r="O182" s="70"/>
      <c r="P182" s="70"/>
      <c r="Q182" s="70"/>
      <c r="R182" s="70"/>
      <c r="S182" s="70"/>
      <c r="T182" s="71"/>
      <c r="U182" s="33"/>
      <c r="V182" s="33"/>
      <c r="W182" s="33"/>
      <c r="X182" s="33"/>
      <c r="Y182" s="33"/>
      <c r="Z182" s="33"/>
      <c r="AA182" s="33"/>
      <c r="AB182" s="33"/>
      <c r="AC182" s="33"/>
      <c r="AD182" s="33"/>
      <c r="AE182" s="33"/>
      <c r="AT182" s="16" t="s">
        <v>142</v>
      </c>
      <c r="AU182" s="16" t="s">
        <v>86</v>
      </c>
    </row>
    <row r="183" spans="1:65" s="13" customFormat="1">
      <c r="B183" s="208"/>
      <c r="C183" s="209"/>
      <c r="D183" s="203" t="s">
        <v>155</v>
      </c>
      <c r="E183" s="210" t="s">
        <v>1</v>
      </c>
      <c r="F183" s="211" t="s">
        <v>245</v>
      </c>
      <c r="G183" s="209"/>
      <c r="H183" s="212">
        <v>99.7</v>
      </c>
      <c r="I183" s="213"/>
      <c r="J183" s="209"/>
      <c r="K183" s="209"/>
      <c r="L183" s="214"/>
      <c r="M183" s="215"/>
      <c r="N183" s="216"/>
      <c r="O183" s="216"/>
      <c r="P183" s="216"/>
      <c r="Q183" s="216"/>
      <c r="R183" s="216"/>
      <c r="S183" s="216"/>
      <c r="T183" s="217"/>
      <c r="AT183" s="218" t="s">
        <v>155</v>
      </c>
      <c r="AU183" s="218" t="s">
        <v>86</v>
      </c>
      <c r="AV183" s="13" t="s">
        <v>86</v>
      </c>
      <c r="AW183" s="13" t="s">
        <v>34</v>
      </c>
      <c r="AX183" s="13" t="s">
        <v>84</v>
      </c>
      <c r="AY183" s="218" t="s">
        <v>132</v>
      </c>
    </row>
    <row r="184" spans="1:65" s="2" customFormat="1" ht="16.5" customHeight="1">
      <c r="A184" s="33"/>
      <c r="B184" s="34"/>
      <c r="C184" s="190" t="s">
        <v>265</v>
      </c>
      <c r="D184" s="190" t="s">
        <v>135</v>
      </c>
      <c r="E184" s="191" t="s">
        <v>266</v>
      </c>
      <c r="F184" s="192" t="s">
        <v>267</v>
      </c>
      <c r="G184" s="193" t="s">
        <v>200</v>
      </c>
      <c r="H184" s="194">
        <v>49.85</v>
      </c>
      <c r="I184" s="195"/>
      <c r="J184" s="196">
        <f>ROUND(I184*H184,2)</f>
        <v>0</v>
      </c>
      <c r="K184" s="192" t="s">
        <v>139</v>
      </c>
      <c r="L184" s="38"/>
      <c r="M184" s="197" t="s">
        <v>1</v>
      </c>
      <c r="N184" s="198" t="s">
        <v>42</v>
      </c>
      <c r="O184" s="70"/>
      <c r="P184" s="199">
        <f>O184*H184</f>
        <v>0</v>
      </c>
      <c r="Q184" s="199">
        <v>0</v>
      </c>
      <c r="R184" s="199">
        <f>Q184*H184</f>
        <v>0</v>
      </c>
      <c r="S184" s="199">
        <v>0</v>
      </c>
      <c r="T184" s="200">
        <f>S184*H184</f>
        <v>0</v>
      </c>
      <c r="U184" s="33"/>
      <c r="V184" s="33"/>
      <c r="W184" s="33"/>
      <c r="X184" s="33"/>
      <c r="Y184" s="33"/>
      <c r="Z184" s="33"/>
      <c r="AA184" s="33"/>
      <c r="AB184" s="33"/>
      <c r="AC184" s="33"/>
      <c r="AD184" s="33"/>
      <c r="AE184" s="33"/>
      <c r="AR184" s="201" t="s">
        <v>140</v>
      </c>
      <c r="AT184" s="201" t="s">
        <v>135</v>
      </c>
      <c r="AU184" s="201" t="s">
        <v>86</v>
      </c>
      <c r="AY184" s="16" t="s">
        <v>132</v>
      </c>
      <c r="BE184" s="202">
        <f>IF(N184="základní",J184,0)</f>
        <v>0</v>
      </c>
      <c r="BF184" s="202">
        <f>IF(N184="snížená",J184,0)</f>
        <v>0</v>
      </c>
      <c r="BG184" s="202">
        <f>IF(N184="zákl. přenesená",J184,0)</f>
        <v>0</v>
      </c>
      <c r="BH184" s="202">
        <f>IF(N184="sníž. přenesená",J184,0)</f>
        <v>0</v>
      </c>
      <c r="BI184" s="202">
        <f>IF(N184="nulová",J184,0)</f>
        <v>0</v>
      </c>
      <c r="BJ184" s="16" t="s">
        <v>84</v>
      </c>
      <c r="BK184" s="202">
        <f>ROUND(I184*H184,2)</f>
        <v>0</v>
      </c>
      <c r="BL184" s="16" t="s">
        <v>140</v>
      </c>
      <c r="BM184" s="201" t="s">
        <v>268</v>
      </c>
    </row>
    <row r="185" spans="1:65" s="2" customFormat="1" ht="48">
      <c r="A185" s="33"/>
      <c r="B185" s="34"/>
      <c r="C185" s="35"/>
      <c r="D185" s="203" t="s">
        <v>142</v>
      </c>
      <c r="E185" s="35"/>
      <c r="F185" s="204" t="s">
        <v>269</v>
      </c>
      <c r="G185" s="35"/>
      <c r="H185" s="35"/>
      <c r="I185" s="205"/>
      <c r="J185" s="35"/>
      <c r="K185" s="35"/>
      <c r="L185" s="38"/>
      <c r="M185" s="206"/>
      <c r="N185" s="207"/>
      <c r="O185" s="70"/>
      <c r="P185" s="70"/>
      <c r="Q185" s="70"/>
      <c r="R185" s="70"/>
      <c r="S185" s="70"/>
      <c r="T185" s="71"/>
      <c r="U185" s="33"/>
      <c r="V185" s="33"/>
      <c r="W185" s="33"/>
      <c r="X185" s="33"/>
      <c r="Y185" s="33"/>
      <c r="Z185" s="33"/>
      <c r="AA185" s="33"/>
      <c r="AB185" s="33"/>
      <c r="AC185" s="33"/>
      <c r="AD185" s="33"/>
      <c r="AE185" s="33"/>
      <c r="AT185" s="16" t="s">
        <v>142</v>
      </c>
      <c r="AU185" s="16" t="s">
        <v>86</v>
      </c>
    </row>
    <row r="186" spans="1:65" s="2" customFormat="1" ht="16.5" customHeight="1">
      <c r="A186" s="33"/>
      <c r="B186" s="34"/>
      <c r="C186" s="190" t="s">
        <v>270</v>
      </c>
      <c r="D186" s="190" t="s">
        <v>135</v>
      </c>
      <c r="E186" s="191" t="s">
        <v>271</v>
      </c>
      <c r="F186" s="192" t="s">
        <v>272</v>
      </c>
      <c r="G186" s="193" t="s">
        <v>159</v>
      </c>
      <c r="H186" s="194">
        <v>15</v>
      </c>
      <c r="I186" s="195"/>
      <c r="J186" s="196">
        <f>ROUND(I186*H186,2)</f>
        <v>0</v>
      </c>
      <c r="K186" s="192" t="s">
        <v>139</v>
      </c>
      <c r="L186" s="38"/>
      <c r="M186" s="197" t="s">
        <v>1</v>
      </c>
      <c r="N186" s="198" t="s">
        <v>42</v>
      </c>
      <c r="O186" s="70"/>
      <c r="P186" s="199">
        <f>O186*H186</f>
        <v>0</v>
      </c>
      <c r="Q186" s="199">
        <v>0</v>
      </c>
      <c r="R186" s="199">
        <f>Q186*H186</f>
        <v>0</v>
      </c>
      <c r="S186" s="199">
        <v>0</v>
      </c>
      <c r="T186" s="200">
        <f>S186*H186</f>
        <v>0</v>
      </c>
      <c r="U186" s="33"/>
      <c r="V186" s="33"/>
      <c r="W186" s="33"/>
      <c r="X186" s="33"/>
      <c r="Y186" s="33"/>
      <c r="Z186" s="33"/>
      <c r="AA186" s="33"/>
      <c r="AB186" s="33"/>
      <c r="AC186" s="33"/>
      <c r="AD186" s="33"/>
      <c r="AE186" s="33"/>
      <c r="AR186" s="201" t="s">
        <v>140</v>
      </c>
      <c r="AT186" s="201" t="s">
        <v>135</v>
      </c>
      <c r="AU186" s="201" t="s">
        <v>86</v>
      </c>
      <c r="AY186" s="16" t="s">
        <v>132</v>
      </c>
      <c r="BE186" s="202">
        <f>IF(N186="základní",J186,0)</f>
        <v>0</v>
      </c>
      <c r="BF186" s="202">
        <f>IF(N186="snížená",J186,0)</f>
        <v>0</v>
      </c>
      <c r="BG186" s="202">
        <f>IF(N186="zákl. přenesená",J186,0)</f>
        <v>0</v>
      </c>
      <c r="BH186" s="202">
        <f>IF(N186="sníž. přenesená",J186,0)</f>
        <v>0</v>
      </c>
      <c r="BI186" s="202">
        <f>IF(N186="nulová",J186,0)</f>
        <v>0</v>
      </c>
      <c r="BJ186" s="16" t="s">
        <v>84</v>
      </c>
      <c r="BK186" s="202">
        <f>ROUND(I186*H186,2)</f>
        <v>0</v>
      </c>
      <c r="BL186" s="16" t="s">
        <v>140</v>
      </c>
      <c r="BM186" s="201" t="s">
        <v>273</v>
      </c>
    </row>
    <row r="187" spans="1:65" s="2" customFormat="1" ht="28.8">
      <c r="A187" s="33"/>
      <c r="B187" s="34"/>
      <c r="C187" s="35"/>
      <c r="D187" s="203" t="s">
        <v>142</v>
      </c>
      <c r="E187" s="35"/>
      <c r="F187" s="204" t="s">
        <v>274</v>
      </c>
      <c r="G187" s="35"/>
      <c r="H187" s="35"/>
      <c r="I187" s="205"/>
      <c r="J187" s="35"/>
      <c r="K187" s="35"/>
      <c r="L187" s="38"/>
      <c r="M187" s="206"/>
      <c r="N187" s="207"/>
      <c r="O187" s="70"/>
      <c r="P187" s="70"/>
      <c r="Q187" s="70"/>
      <c r="R187" s="70"/>
      <c r="S187" s="70"/>
      <c r="T187" s="71"/>
      <c r="U187" s="33"/>
      <c r="V187" s="33"/>
      <c r="W187" s="33"/>
      <c r="X187" s="33"/>
      <c r="Y187" s="33"/>
      <c r="Z187" s="33"/>
      <c r="AA187" s="33"/>
      <c r="AB187" s="33"/>
      <c r="AC187" s="33"/>
      <c r="AD187" s="33"/>
      <c r="AE187" s="33"/>
      <c r="AT187" s="16" t="s">
        <v>142</v>
      </c>
      <c r="AU187" s="16" t="s">
        <v>86</v>
      </c>
    </row>
    <row r="188" spans="1:65" s="2" customFormat="1" ht="16.5" customHeight="1">
      <c r="A188" s="33"/>
      <c r="B188" s="34"/>
      <c r="C188" s="190" t="s">
        <v>275</v>
      </c>
      <c r="D188" s="190" t="s">
        <v>135</v>
      </c>
      <c r="E188" s="191" t="s">
        <v>276</v>
      </c>
      <c r="F188" s="192" t="s">
        <v>277</v>
      </c>
      <c r="G188" s="193" t="s">
        <v>138</v>
      </c>
      <c r="H188" s="194">
        <v>2</v>
      </c>
      <c r="I188" s="195"/>
      <c r="J188" s="196">
        <f>ROUND(I188*H188,2)</f>
        <v>0</v>
      </c>
      <c r="K188" s="192" t="s">
        <v>139</v>
      </c>
      <c r="L188" s="38"/>
      <c r="M188" s="197" t="s">
        <v>1</v>
      </c>
      <c r="N188" s="198" t="s">
        <v>42</v>
      </c>
      <c r="O188" s="70"/>
      <c r="P188" s="199">
        <f>O188*H188</f>
        <v>0</v>
      </c>
      <c r="Q188" s="199">
        <v>0</v>
      </c>
      <c r="R188" s="199">
        <f>Q188*H188</f>
        <v>0</v>
      </c>
      <c r="S188" s="199">
        <v>0</v>
      </c>
      <c r="T188" s="200">
        <f>S188*H188</f>
        <v>0</v>
      </c>
      <c r="U188" s="33"/>
      <c r="V188" s="33"/>
      <c r="W188" s="33"/>
      <c r="X188" s="33"/>
      <c r="Y188" s="33"/>
      <c r="Z188" s="33"/>
      <c r="AA188" s="33"/>
      <c r="AB188" s="33"/>
      <c r="AC188" s="33"/>
      <c r="AD188" s="33"/>
      <c r="AE188" s="33"/>
      <c r="AR188" s="201" t="s">
        <v>140</v>
      </c>
      <c r="AT188" s="201" t="s">
        <v>135</v>
      </c>
      <c r="AU188" s="201" t="s">
        <v>86</v>
      </c>
      <c r="AY188" s="16" t="s">
        <v>132</v>
      </c>
      <c r="BE188" s="202">
        <f>IF(N188="základní",J188,0)</f>
        <v>0</v>
      </c>
      <c r="BF188" s="202">
        <f>IF(N188="snížená",J188,0)</f>
        <v>0</v>
      </c>
      <c r="BG188" s="202">
        <f>IF(N188="zákl. přenesená",J188,0)</f>
        <v>0</v>
      </c>
      <c r="BH188" s="202">
        <f>IF(N188="sníž. přenesená",J188,0)</f>
        <v>0</v>
      </c>
      <c r="BI188" s="202">
        <f>IF(N188="nulová",J188,0)</f>
        <v>0</v>
      </c>
      <c r="BJ188" s="16" t="s">
        <v>84</v>
      </c>
      <c r="BK188" s="202">
        <f>ROUND(I188*H188,2)</f>
        <v>0</v>
      </c>
      <c r="BL188" s="16" t="s">
        <v>140</v>
      </c>
      <c r="BM188" s="201" t="s">
        <v>278</v>
      </c>
    </row>
    <row r="189" spans="1:65" s="2" customFormat="1" ht="19.2">
      <c r="A189" s="33"/>
      <c r="B189" s="34"/>
      <c r="C189" s="35"/>
      <c r="D189" s="203" t="s">
        <v>142</v>
      </c>
      <c r="E189" s="35"/>
      <c r="F189" s="204" t="s">
        <v>279</v>
      </c>
      <c r="G189" s="35"/>
      <c r="H189" s="35"/>
      <c r="I189" s="205"/>
      <c r="J189" s="35"/>
      <c r="K189" s="35"/>
      <c r="L189" s="38"/>
      <c r="M189" s="206"/>
      <c r="N189" s="207"/>
      <c r="O189" s="70"/>
      <c r="P189" s="70"/>
      <c r="Q189" s="70"/>
      <c r="R189" s="70"/>
      <c r="S189" s="70"/>
      <c r="T189" s="71"/>
      <c r="U189" s="33"/>
      <c r="V189" s="33"/>
      <c r="W189" s="33"/>
      <c r="X189" s="33"/>
      <c r="Y189" s="33"/>
      <c r="Z189" s="33"/>
      <c r="AA189" s="33"/>
      <c r="AB189" s="33"/>
      <c r="AC189" s="33"/>
      <c r="AD189" s="33"/>
      <c r="AE189" s="33"/>
      <c r="AT189" s="16" t="s">
        <v>142</v>
      </c>
      <c r="AU189" s="16" t="s">
        <v>86</v>
      </c>
    </row>
    <row r="190" spans="1:65" s="2" customFormat="1" ht="16.5" customHeight="1">
      <c r="A190" s="33"/>
      <c r="B190" s="34"/>
      <c r="C190" s="190" t="s">
        <v>280</v>
      </c>
      <c r="D190" s="190" t="s">
        <v>135</v>
      </c>
      <c r="E190" s="191" t="s">
        <v>281</v>
      </c>
      <c r="F190" s="192" t="s">
        <v>282</v>
      </c>
      <c r="G190" s="193" t="s">
        <v>138</v>
      </c>
      <c r="H190" s="194">
        <v>2</v>
      </c>
      <c r="I190" s="195"/>
      <c r="J190" s="196">
        <f>ROUND(I190*H190,2)</f>
        <v>0</v>
      </c>
      <c r="K190" s="192" t="s">
        <v>139</v>
      </c>
      <c r="L190" s="38"/>
      <c r="M190" s="197" t="s">
        <v>1</v>
      </c>
      <c r="N190" s="198" t="s">
        <v>42</v>
      </c>
      <c r="O190" s="70"/>
      <c r="P190" s="199">
        <f>O190*H190</f>
        <v>0</v>
      </c>
      <c r="Q190" s="199">
        <v>0</v>
      </c>
      <c r="R190" s="199">
        <f>Q190*H190</f>
        <v>0</v>
      </c>
      <c r="S190" s="199">
        <v>0</v>
      </c>
      <c r="T190" s="200">
        <f>S190*H190</f>
        <v>0</v>
      </c>
      <c r="U190" s="33"/>
      <c r="V190" s="33"/>
      <c r="W190" s="33"/>
      <c r="X190" s="33"/>
      <c r="Y190" s="33"/>
      <c r="Z190" s="33"/>
      <c r="AA190" s="33"/>
      <c r="AB190" s="33"/>
      <c r="AC190" s="33"/>
      <c r="AD190" s="33"/>
      <c r="AE190" s="33"/>
      <c r="AR190" s="201" t="s">
        <v>140</v>
      </c>
      <c r="AT190" s="201" t="s">
        <v>135</v>
      </c>
      <c r="AU190" s="201" t="s">
        <v>86</v>
      </c>
      <c r="AY190" s="16" t="s">
        <v>132</v>
      </c>
      <c r="BE190" s="202">
        <f>IF(N190="základní",J190,0)</f>
        <v>0</v>
      </c>
      <c r="BF190" s="202">
        <f>IF(N190="snížená",J190,0)</f>
        <v>0</v>
      </c>
      <c r="BG190" s="202">
        <f>IF(N190="zákl. přenesená",J190,0)</f>
        <v>0</v>
      </c>
      <c r="BH190" s="202">
        <f>IF(N190="sníž. přenesená",J190,0)</f>
        <v>0</v>
      </c>
      <c r="BI190" s="202">
        <f>IF(N190="nulová",J190,0)</f>
        <v>0</v>
      </c>
      <c r="BJ190" s="16" t="s">
        <v>84</v>
      </c>
      <c r="BK190" s="202">
        <f>ROUND(I190*H190,2)</f>
        <v>0</v>
      </c>
      <c r="BL190" s="16" t="s">
        <v>140</v>
      </c>
      <c r="BM190" s="201" t="s">
        <v>283</v>
      </c>
    </row>
    <row r="191" spans="1:65" s="2" customFormat="1" ht="28.8">
      <c r="A191" s="33"/>
      <c r="B191" s="34"/>
      <c r="C191" s="35"/>
      <c r="D191" s="203" t="s">
        <v>142</v>
      </c>
      <c r="E191" s="35"/>
      <c r="F191" s="204" t="s">
        <v>284</v>
      </c>
      <c r="G191" s="35"/>
      <c r="H191" s="35"/>
      <c r="I191" s="205"/>
      <c r="J191" s="35"/>
      <c r="K191" s="35"/>
      <c r="L191" s="38"/>
      <c r="M191" s="206"/>
      <c r="N191" s="207"/>
      <c r="O191" s="70"/>
      <c r="P191" s="70"/>
      <c r="Q191" s="70"/>
      <c r="R191" s="70"/>
      <c r="S191" s="70"/>
      <c r="T191" s="71"/>
      <c r="U191" s="33"/>
      <c r="V191" s="33"/>
      <c r="W191" s="33"/>
      <c r="X191" s="33"/>
      <c r="Y191" s="33"/>
      <c r="Z191" s="33"/>
      <c r="AA191" s="33"/>
      <c r="AB191" s="33"/>
      <c r="AC191" s="33"/>
      <c r="AD191" s="33"/>
      <c r="AE191" s="33"/>
      <c r="AT191" s="16" t="s">
        <v>142</v>
      </c>
      <c r="AU191" s="16" t="s">
        <v>86</v>
      </c>
    </row>
    <row r="192" spans="1:65" s="2" customFormat="1" ht="16.5" customHeight="1">
      <c r="A192" s="33"/>
      <c r="B192" s="34"/>
      <c r="C192" s="190" t="s">
        <v>285</v>
      </c>
      <c r="D192" s="190" t="s">
        <v>135</v>
      </c>
      <c r="E192" s="191" t="s">
        <v>286</v>
      </c>
      <c r="F192" s="192" t="s">
        <v>287</v>
      </c>
      <c r="G192" s="193" t="s">
        <v>200</v>
      </c>
      <c r="H192" s="194">
        <v>99.7</v>
      </c>
      <c r="I192" s="195"/>
      <c r="J192" s="196">
        <f>ROUND(I192*H192,2)</f>
        <v>0</v>
      </c>
      <c r="K192" s="192" t="s">
        <v>139</v>
      </c>
      <c r="L192" s="38"/>
      <c r="M192" s="197" t="s">
        <v>1</v>
      </c>
      <c r="N192" s="198" t="s">
        <v>42</v>
      </c>
      <c r="O192" s="70"/>
      <c r="P192" s="199">
        <f>O192*H192</f>
        <v>0</v>
      </c>
      <c r="Q192" s="199">
        <v>0</v>
      </c>
      <c r="R192" s="199">
        <f>Q192*H192</f>
        <v>0</v>
      </c>
      <c r="S192" s="199">
        <v>0</v>
      </c>
      <c r="T192" s="200">
        <f>S192*H192</f>
        <v>0</v>
      </c>
      <c r="U192" s="33"/>
      <c r="V192" s="33"/>
      <c r="W192" s="33"/>
      <c r="X192" s="33"/>
      <c r="Y192" s="33"/>
      <c r="Z192" s="33"/>
      <c r="AA192" s="33"/>
      <c r="AB192" s="33"/>
      <c r="AC192" s="33"/>
      <c r="AD192" s="33"/>
      <c r="AE192" s="33"/>
      <c r="AR192" s="201" t="s">
        <v>140</v>
      </c>
      <c r="AT192" s="201" t="s">
        <v>135</v>
      </c>
      <c r="AU192" s="201" t="s">
        <v>86</v>
      </c>
      <c r="AY192" s="16" t="s">
        <v>132</v>
      </c>
      <c r="BE192" s="202">
        <f>IF(N192="základní",J192,0)</f>
        <v>0</v>
      </c>
      <c r="BF192" s="202">
        <f>IF(N192="snížená",J192,0)</f>
        <v>0</v>
      </c>
      <c r="BG192" s="202">
        <f>IF(N192="zákl. přenesená",J192,0)</f>
        <v>0</v>
      </c>
      <c r="BH192" s="202">
        <f>IF(N192="sníž. přenesená",J192,0)</f>
        <v>0</v>
      </c>
      <c r="BI192" s="202">
        <f>IF(N192="nulová",J192,0)</f>
        <v>0</v>
      </c>
      <c r="BJ192" s="16" t="s">
        <v>84</v>
      </c>
      <c r="BK192" s="202">
        <f>ROUND(I192*H192,2)</f>
        <v>0</v>
      </c>
      <c r="BL192" s="16" t="s">
        <v>140</v>
      </c>
      <c r="BM192" s="201" t="s">
        <v>288</v>
      </c>
    </row>
    <row r="193" spans="1:65" s="2" customFormat="1" ht="19.2">
      <c r="A193" s="33"/>
      <c r="B193" s="34"/>
      <c r="C193" s="35"/>
      <c r="D193" s="203" t="s">
        <v>142</v>
      </c>
      <c r="E193" s="35"/>
      <c r="F193" s="204" t="s">
        <v>289</v>
      </c>
      <c r="G193" s="35"/>
      <c r="H193" s="35"/>
      <c r="I193" s="205"/>
      <c r="J193" s="35"/>
      <c r="K193" s="35"/>
      <c r="L193" s="38"/>
      <c r="M193" s="206"/>
      <c r="N193" s="207"/>
      <c r="O193" s="70"/>
      <c r="P193" s="70"/>
      <c r="Q193" s="70"/>
      <c r="R193" s="70"/>
      <c r="S193" s="70"/>
      <c r="T193" s="71"/>
      <c r="U193" s="33"/>
      <c r="V193" s="33"/>
      <c r="W193" s="33"/>
      <c r="X193" s="33"/>
      <c r="Y193" s="33"/>
      <c r="Z193" s="33"/>
      <c r="AA193" s="33"/>
      <c r="AB193" s="33"/>
      <c r="AC193" s="33"/>
      <c r="AD193" s="33"/>
      <c r="AE193" s="33"/>
      <c r="AT193" s="16" t="s">
        <v>142</v>
      </c>
      <c r="AU193" s="16" t="s">
        <v>86</v>
      </c>
    </row>
    <row r="194" spans="1:65" s="13" customFormat="1">
      <c r="B194" s="208"/>
      <c r="C194" s="209"/>
      <c r="D194" s="203" t="s">
        <v>155</v>
      </c>
      <c r="E194" s="210" t="s">
        <v>1</v>
      </c>
      <c r="F194" s="211" t="s">
        <v>290</v>
      </c>
      <c r="G194" s="209"/>
      <c r="H194" s="212">
        <v>99.7</v>
      </c>
      <c r="I194" s="213"/>
      <c r="J194" s="209"/>
      <c r="K194" s="209"/>
      <c r="L194" s="214"/>
      <c r="M194" s="215"/>
      <c r="N194" s="216"/>
      <c r="O194" s="216"/>
      <c r="P194" s="216"/>
      <c r="Q194" s="216"/>
      <c r="R194" s="216"/>
      <c r="S194" s="216"/>
      <c r="T194" s="217"/>
      <c r="AT194" s="218" t="s">
        <v>155</v>
      </c>
      <c r="AU194" s="218" t="s">
        <v>86</v>
      </c>
      <c r="AV194" s="13" t="s">
        <v>86</v>
      </c>
      <c r="AW194" s="13" t="s">
        <v>34</v>
      </c>
      <c r="AX194" s="13" t="s">
        <v>84</v>
      </c>
      <c r="AY194" s="218" t="s">
        <v>132</v>
      </c>
    </row>
    <row r="195" spans="1:65" s="2" customFormat="1" ht="16.5" customHeight="1">
      <c r="A195" s="33"/>
      <c r="B195" s="34"/>
      <c r="C195" s="219" t="s">
        <v>291</v>
      </c>
      <c r="D195" s="219" t="s">
        <v>292</v>
      </c>
      <c r="E195" s="220" t="s">
        <v>293</v>
      </c>
      <c r="F195" s="221" t="s">
        <v>294</v>
      </c>
      <c r="G195" s="222" t="s">
        <v>152</v>
      </c>
      <c r="H195" s="223">
        <v>239.7</v>
      </c>
      <c r="I195" s="224"/>
      <c r="J195" s="225">
        <f>ROUND(I195*H195,2)</f>
        <v>0</v>
      </c>
      <c r="K195" s="221" t="s">
        <v>139</v>
      </c>
      <c r="L195" s="226"/>
      <c r="M195" s="227" t="s">
        <v>1</v>
      </c>
      <c r="N195" s="228" t="s">
        <v>42</v>
      </c>
      <c r="O195" s="70"/>
      <c r="P195" s="199">
        <f>O195*H195</f>
        <v>0</v>
      </c>
      <c r="Q195" s="199">
        <v>1</v>
      </c>
      <c r="R195" s="199">
        <f>Q195*H195</f>
        <v>239.7</v>
      </c>
      <c r="S195" s="199">
        <v>0</v>
      </c>
      <c r="T195" s="200">
        <f>S195*H195</f>
        <v>0</v>
      </c>
      <c r="U195" s="33"/>
      <c r="V195" s="33"/>
      <c r="W195" s="33"/>
      <c r="X195" s="33"/>
      <c r="Y195" s="33"/>
      <c r="Z195" s="33"/>
      <c r="AA195" s="33"/>
      <c r="AB195" s="33"/>
      <c r="AC195" s="33"/>
      <c r="AD195" s="33"/>
      <c r="AE195" s="33"/>
      <c r="AR195" s="201" t="s">
        <v>295</v>
      </c>
      <c r="AT195" s="201" t="s">
        <v>292</v>
      </c>
      <c r="AU195" s="201" t="s">
        <v>86</v>
      </c>
      <c r="AY195" s="16" t="s">
        <v>132</v>
      </c>
      <c r="BE195" s="202">
        <f>IF(N195="základní",J195,0)</f>
        <v>0</v>
      </c>
      <c r="BF195" s="202">
        <f>IF(N195="snížená",J195,0)</f>
        <v>0</v>
      </c>
      <c r="BG195" s="202">
        <f>IF(N195="zákl. přenesená",J195,0)</f>
        <v>0</v>
      </c>
      <c r="BH195" s="202">
        <f>IF(N195="sníž. přenesená",J195,0)</f>
        <v>0</v>
      </c>
      <c r="BI195" s="202">
        <f>IF(N195="nulová",J195,0)</f>
        <v>0</v>
      </c>
      <c r="BJ195" s="16" t="s">
        <v>84</v>
      </c>
      <c r="BK195" s="202">
        <f>ROUND(I195*H195,2)</f>
        <v>0</v>
      </c>
      <c r="BL195" s="16" t="s">
        <v>295</v>
      </c>
      <c r="BM195" s="201" t="s">
        <v>296</v>
      </c>
    </row>
    <row r="196" spans="1:65" s="2" customFormat="1">
      <c r="A196" s="33"/>
      <c r="B196" s="34"/>
      <c r="C196" s="35"/>
      <c r="D196" s="203" t="s">
        <v>142</v>
      </c>
      <c r="E196" s="35"/>
      <c r="F196" s="204" t="s">
        <v>294</v>
      </c>
      <c r="G196" s="35"/>
      <c r="H196" s="35"/>
      <c r="I196" s="205"/>
      <c r="J196" s="35"/>
      <c r="K196" s="35"/>
      <c r="L196" s="38"/>
      <c r="M196" s="206"/>
      <c r="N196" s="207"/>
      <c r="O196" s="70"/>
      <c r="P196" s="70"/>
      <c r="Q196" s="70"/>
      <c r="R196" s="70"/>
      <c r="S196" s="70"/>
      <c r="T196" s="71"/>
      <c r="U196" s="33"/>
      <c r="V196" s="33"/>
      <c r="W196" s="33"/>
      <c r="X196" s="33"/>
      <c r="Y196" s="33"/>
      <c r="Z196" s="33"/>
      <c r="AA196" s="33"/>
      <c r="AB196" s="33"/>
      <c r="AC196" s="33"/>
      <c r="AD196" s="33"/>
      <c r="AE196" s="33"/>
      <c r="AT196" s="16" t="s">
        <v>142</v>
      </c>
      <c r="AU196" s="16" t="s">
        <v>86</v>
      </c>
    </row>
    <row r="197" spans="1:65" s="13" customFormat="1">
      <c r="B197" s="208"/>
      <c r="C197" s="209"/>
      <c r="D197" s="203" t="s">
        <v>155</v>
      </c>
      <c r="E197" s="210" t="s">
        <v>1</v>
      </c>
      <c r="F197" s="211" t="s">
        <v>297</v>
      </c>
      <c r="G197" s="209"/>
      <c r="H197" s="212">
        <v>239.7</v>
      </c>
      <c r="I197" s="213"/>
      <c r="J197" s="209"/>
      <c r="K197" s="209"/>
      <c r="L197" s="214"/>
      <c r="M197" s="215"/>
      <c r="N197" s="216"/>
      <c r="O197" s="216"/>
      <c r="P197" s="216"/>
      <c r="Q197" s="216"/>
      <c r="R197" s="216"/>
      <c r="S197" s="216"/>
      <c r="T197" s="217"/>
      <c r="AT197" s="218" t="s">
        <v>155</v>
      </c>
      <c r="AU197" s="218" t="s">
        <v>86</v>
      </c>
      <c r="AV197" s="13" t="s">
        <v>86</v>
      </c>
      <c r="AW197" s="13" t="s">
        <v>34</v>
      </c>
      <c r="AX197" s="13" t="s">
        <v>84</v>
      </c>
      <c r="AY197" s="218" t="s">
        <v>132</v>
      </c>
    </row>
    <row r="198" spans="1:65" s="2" customFormat="1" ht="16.5" customHeight="1">
      <c r="A198" s="33"/>
      <c r="B198" s="34"/>
      <c r="C198" s="219" t="s">
        <v>298</v>
      </c>
      <c r="D198" s="219" t="s">
        <v>292</v>
      </c>
      <c r="E198" s="220" t="s">
        <v>299</v>
      </c>
      <c r="F198" s="221" t="s">
        <v>300</v>
      </c>
      <c r="G198" s="222" t="s">
        <v>152</v>
      </c>
      <c r="H198" s="223">
        <v>102.883</v>
      </c>
      <c r="I198" s="224"/>
      <c r="J198" s="225">
        <f>ROUND(I198*H198,2)</f>
        <v>0</v>
      </c>
      <c r="K198" s="221" t="s">
        <v>139</v>
      </c>
      <c r="L198" s="226"/>
      <c r="M198" s="227" t="s">
        <v>1</v>
      </c>
      <c r="N198" s="228" t="s">
        <v>42</v>
      </c>
      <c r="O198" s="70"/>
      <c r="P198" s="199">
        <f>O198*H198</f>
        <v>0</v>
      </c>
      <c r="Q198" s="199">
        <v>1</v>
      </c>
      <c r="R198" s="199">
        <f>Q198*H198</f>
        <v>102.883</v>
      </c>
      <c r="S198" s="199">
        <v>0</v>
      </c>
      <c r="T198" s="200">
        <f>S198*H198</f>
        <v>0</v>
      </c>
      <c r="U198" s="33"/>
      <c r="V198" s="33"/>
      <c r="W198" s="33"/>
      <c r="X198" s="33"/>
      <c r="Y198" s="33"/>
      <c r="Z198" s="33"/>
      <c r="AA198" s="33"/>
      <c r="AB198" s="33"/>
      <c r="AC198" s="33"/>
      <c r="AD198" s="33"/>
      <c r="AE198" s="33"/>
      <c r="AR198" s="201" t="s">
        <v>295</v>
      </c>
      <c r="AT198" s="201" t="s">
        <v>292</v>
      </c>
      <c r="AU198" s="201" t="s">
        <v>86</v>
      </c>
      <c r="AY198" s="16" t="s">
        <v>132</v>
      </c>
      <c r="BE198" s="202">
        <f>IF(N198="základní",J198,0)</f>
        <v>0</v>
      </c>
      <c r="BF198" s="202">
        <f>IF(N198="snížená",J198,0)</f>
        <v>0</v>
      </c>
      <c r="BG198" s="202">
        <f>IF(N198="zákl. přenesená",J198,0)</f>
        <v>0</v>
      </c>
      <c r="BH198" s="202">
        <f>IF(N198="sníž. přenesená",J198,0)</f>
        <v>0</v>
      </c>
      <c r="BI198" s="202">
        <f>IF(N198="nulová",J198,0)</f>
        <v>0</v>
      </c>
      <c r="BJ198" s="16" t="s">
        <v>84</v>
      </c>
      <c r="BK198" s="202">
        <f>ROUND(I198*H198,2)</f>
        <v>0</v>
      </c>
      <c r="BL198" s="16" t="s">
        <v>295</v>
      </c>
      <c r="BM198" s="201" t="s">
        <v>301</v>
      </c>
    </row>
    <row r="199" spans="1:65" s="2" customFormat="1">
      <c r="A199" s="33"/>
      <c r="B199" s="34"/>
      <c r="C199" s="35"/>
      <c r="D199" s="203" t="s">
        <v>142</v>
      </c>
      <c r="E199" s="35"/>
      <c r="F199" s="204" t="s">
        <v>300</v>
      </c>
      <c r="G199" s="35"/>
      <c r="H199" s="35"/>
      <c r="I199" s="205"/>
      <c r="J199" s="35"/>
      <c r="K199" s="35"/>
      <c r="L199" s="38"/>
      <c r="M199" s="206"/>
      <c r="N199" s="207"/>
      <c r="O199" s="70"/>
      <c r="P199" s="70"/>
      <c r="Q199" s="70"/>
      <c r="R199" s="70"/>
      <c r="S199" s="70"/>
      <c r="T199" s="71"/>
      <c r="U199" s="33"/>
      <c r="V199" s="33"/>
      <c r="W199" s="33"/>
      <c r="X199" s="33"/>
      <c r="Y199" s="33"/>
      <c r="Z199" s="33"/>
      <c r="AA199" s="33"/>
      <c r="AB199" s="33"/>
      <c r="AC199" s="33"/>
      <c r="AD199" s="33"/>
      <c r="AE199" s="33"/>
      <c r="AT199" s="16" t="s">
        <v>142</v>
      </c>
      <c r="AU199" s="16" t="s">
        <v>86</v>
      </c>
    </row>
    <row r="200" spans="1:65" s="13" customFormat="1">
      <c r="B200" s="208"/>
      <c r="C200" s="209"/>
      <c r="D200" s="203" t="s">
        <v>155</v>
      </c>
      <c r="E200" s="210" t="s">
        <v>1</v>
      </c>
      <c r="F200" s="211" t="s">
        <v>302</v>
      </c>
      <c r="G200" s="209"/>
      <c r="H200" s="212">
        <v>102.883</v>
      </c>
      <c r="I200" s="213"/>
      <c r="J200" s="209"/>
      <c r="K200" s="209"/>
      <c r="L200" s="214"/>
      <c r="M200" s="215"/>
      <c r="N200" s="216"/>
      <c r="O200" s="216"/>
      <c r="P200" s="216"/>
      <c r="Q200" s="216"/>
      <c r="R200" s="216"/>
      <c r="S200" s="216"/>
      <c r="T200" s="217"/>
      <c r="AT200" s="218" t="s">
        <v>155</v>
      </c>
      <c r="AU200" s="218" t="s">
        <v>86</v>
      </c>
      <c r="AV200" s="13" t="s">
        <v>86</v>
      </c>
      <c r="AW200" s="13" t="s">
        <v>34</v>
      </c>
      <c r="AX200" s="13" t="s">
        <v>84</v>
      </c>
      <c r="AY200" s="218" t="s">
        <v>132</v>
      </c>
    </row>
    <row r="201" spans="1:65" s="2" customFormat="1" ht="16.5" customHeight="1">
      <c r="A201" s="33"/>
      <c r="B201" s="34"/>
      <c r="C201" s="219" t="s">
        <v>303</v>
      </c>
      <c r="D201" s="219" t="s">
        <v>292</v>
      </c>
      <c r="E201" s="220" t="s">
        <v>304</v>
      </c>
      <c r="F201" s="221" t="s">
        <v>305</v>
      </c>
      <c r="G201" s="222" t="s">
        <v>171</v>
      </c>
      <c r="H201" s="223">
        <v>300.07499999999999</v>
      </c>
      <c r="I201" s="224"/>
      <c r="J201" s="225">
        <f>ROUND(I201*H201,2)</f>
        <v>0</v>
      </c>
      <c r="K201" s="221" t="s">
        <v>139</v>
      </c>
      <c r="L201" s="226"/>
      <c r="M201" s="227" t="s">
        <v>1</v>
      </c>
      <c r="N201" s="228" t="s">
        <v>42</v>
      </c>
      <c r="O201" s="70"/>
      <c r="P201" s="199">
        <f>O201*H201</f>
        <v>0</v>
      </c>
      <c r="Q201" s="199">
        <v>4.0000000000000002E-4</v>
      </c>
      <c r="R201" s="199">
        <f>Q201*H201</f>
        <v>0.12003</v>
      </c>
      <c r="S201" s="199">
        <v>0</v>
      </c>
      <c r="T201" s="200">
        <f>S201*H201</f>
        <v>0</v>
      </c>
      <c r="U201" s="33"/>
      <c r="V201" s="33"/>
      <c r="W201" s="33"/>
      <c r="X201" s="33"/>
      <c r="Y201" s="33"/>
      <c r="Z201" s="33"/>
      <c r="AA201" s="33"/>
      <c r="AB201" s="33"/>
      <c r="AC201" s="33"/>
      <c r="AD201" s="33"/>
      <c r="AE201" s="33"/>
      <c r="AR201" s="201" t="s">
        <v>295</v>
      </c>
      <c r="AT201" s="201" t="s">
        <v>292</v>
      </c>
      <c r="AU201" s="201" t="s">
        <v>86</v>
      </c>
      <c r="AY201" s="16" t="s">
        <v>132</v>
      </c>
      <c r="BE201" s="202">
        <f>IF(N201="základní",J201,0)</f>
        <v>0</v>
      </c>
      <c r="BF201" s="202">
        <f>IF(N201="snížená",J201,0)</f>
        <v>0</v>
      </c>
      <c r="BG201" s="202">
        <f>IF(N201="zákl. přenesená",J201,0)</f>
        <v>0</v>
      </c>
      <c r="BH201" s="202">
        <f>IF(N201="sníž. přenesená",J201,0)</f>
        <v>0</v>
      </c>
      <c r="BI201" s="202">
        <f>IF(N201="nulová",J201,0)</f>
        <v>0</v>
      </c>
      <c r="BJ201" s="16" t="s">
        <v>84</v>
      </c>
      <c r="BK201" s="202">
        <f>ROUND(I201*H201,2)</f>
        <v>0</v>
      </c>
      <c r="BL201" s="16" t="s">
        <v>295</v>
      </c>
      <c r="BM201" s="201" t="s">
        <v>306</v>
      </c>
    </row>
    <row r="202" spans="1:65" s="2" customFormat="1">
      <c r="A202" s="33"/>
      <c r="B202" s="34"/>
      <c r="C202" s="35"/>
      <c r="D202" s="203" t="s">
        <v>142</v>
      </c>
      <c r="E202" s="35"/>
      <c r="F202" s="204" t="s">
        <v>305</v>
      </c>
      <c r="G202" s="35"/>
      <c r="H202" s="35"/>
      <c r="I202" s="205"/>
      <c r="J202" s="35"/>
      <c r="K202" s="35"/>
      <c r="L202" s="38"/>
      <c r="M202" s="206"/>
      <c r="N202" s="207"/>
      <c r="O202" s="70"/>
      <c r="P202" s="70"/>
      <c r="Q202" s="70"/>
      <c r="R202" s="70"/>
      <c r="S202" s="70"/>
      <c r="T202" s="71"/>
      <c r="U202" s="33"/>
      <c r="V202" s="33"/>
      <c r="W202" s="33"/>
      <c r="X202" s="33"/>
      <c r="Y202" s="33"/>
      <c r="Z202" s="33"/>
      <c r="AA202" s="33"/>
      <c r="AB202" s="33"/>
      <c r="AC202" s="33"/>
      <c r="AD202" s="33"/>
      <c r="AE202" s="33"/>
      <c r="AT202" s="16" t="s">
        <v>142</v>
      </c>
      <c r="AU202" s="16" t="s">
        <v>86</v>
      </c>
    </row>
    <row r="203" spans="1:65" s="13" customFormat="1">
      <c r="B203" s="208"/>
      <c r="C203" s="209"/>
      <c r="D203" s="203" t="s">
        <v>155</v>
      </c>
      <c r="E203" s="210" t="s">
        <v>1</v>
      </c>
      <c r="F203" s="211" t="s">
        <v>307</v>
      </c>
      <c r="G203" s="209"/>
      <c r="H203" s="212">
        <v>300.07499999999999</v>
      </c>
      <c r="I203" s="213"/>
      <c r="J203" s="209"/>
      <c r="K203" s="209"/>
      <c r="L203" s="214"/>
      <c r="M203" s="215"/>
      <c r="N203" s="216"/>
      <c r="O203" s="216"/>
      <c r="P203" s="216"/>
      <c r="Q203" s="216"/>
      <c r="R203" s="216"/>
      <c r="S203" s="216"/>
      <c r="T203" s="217"/>
      <c r="AT203" s="218" t="s">
        <v>155</v>
      </c>
      <c r="AU203" s="218" t="s">
        <v>86</v>
      </c>
      <c r="AV203" s="13" t="s">
        <v>86</v>
      </c>
      <c r="AW203" s="13" t="s">
        <v>34</v>
      </c>
      <c r="AX203" s="13" t="s">
        <v>84</v>
      </c>
      <c r="AY203" s="218" t="s">
        <v>132</v>
      </c>
    </row>
    <row r="204" spans="1:65" s="2" customFormat="1" ht="16.5" customHeight="1">
      <c r="A204" s="33"/>
      <c r="B204" s="34"/>
      <c r="C204" s="219" t="s">
        <v>308</v>
      </c>
      <c r="D204" s="219" t="s">
        <v>292</v>
      </c>
      <c r="E204" s="220" t="s">
        <v>309</v>
      </c>
      <c r="F204" s="221" t="s">
        <v>310</v>
      </c>
      <c r="G204" s="222" t="s">
        <v>138</v>
      </c>
      <c r="H204" s="223">
        <v>168</v>
      </c>
      <c r="I204" s="224"/>
      <c r="J204" s="225">
        <f>ROUND(I204*H204,2)</f>
        <v>0</v>
      </c>
      <c r="K204" s="221" t="s">
        <v>139</v>
      </c>
      <c r="L204" s="226"/>
      <c r="M204" s="227" t="s">
        <v>1</v>
      </c>
      <c r="N204" s="228" t="s">
        <v>42</v>
      </c>
      <c r="O204" s="70"/>
      <c r="P204" s="199">
        <f>O204*H204</f>
        <v>0</v>
      </c>
      <c r="Q204" s="199">
        <v>2.1000000000000001E-4</v>
      </c>
      <c r="R204" s="199">
        <f>Q204*H204</f>
        <v>3.5279999999999999E-2</v>
      </c>
      <c r="S204" s="199">
        <v>0</v>
      </c>
      <c r="T204" s="200">
        <f>S204*H204</f>
        <v>0</v>
      </c>
      <c r="U204" s="33"/>
      <c r="V204" s="33"/>
      <c r="W204" s="33"/>
      <c r="X204" s="33"/>
      <c r="Y204" s="33"/>
      <c r="Z204" s="33"/>
      <c r="AA204" s="33"/>
      <c r="AB204" s="33"/>
      <c r="AC204" s="33"/>
      <c r="AD204" s="33"/>
      <c r="AE204" s="33"/>
      <c r="AR204" s="201" t="s">
        <v>295</v>
      </c>
      <c r="AT204" s="201" t="s">
        <v>292</v>
      </c>
      <c r="AU204" s="201" t="s">
        <v>86</v>
      </c>
      <c r="AY204" s="16" t="s">
        <v>132</v>
      </c>
      <c r="BE204" s="202">
        <f>IF(N204="základní",J204,0)</f>
        <v>0</v>
      </c>
      <c r="BF204" s="202">
        <f>IF(N204="snížená",J204,0)</f>
        <v>0</v>
      </c>
      <c r="BG204" s="202">
        <f>IF(N204="zákl. přenesená",J204,0)</f>
        <v>0</v>
      </c>
      <c r="BH204" s="202">
        <f>IF(N204="sníž. přenesená",J204,0)</f>
        <v>0</v>
      </c>
      <c r="BI204" s="202">
        <f>IF(N204="nulová",J204,0)</f>
        <v>0</v>
      </c>
      <c r="BJ204" s="16" t="s">
        <v>84</v>
      </c>
      <c r="BK204" s="202">
        <f>ROUND(I204*H204,2)</f>
        <v>0</v>
      </c>
      <c r="BL204" s="16" t="s">
        <v>295</v>
      </c>
      <c r="BM204" s="201" t="s">
        <v>311</v>
      </c>
    </row>
    <row r="205" spans="1:65" s="2" customFormat="1">
      <c r="A205" s="33"/>
      <c r="B205" s="34"/>
      <c r="C205" s="35"/>
      <c r="D205" s="203" t="s">
        <v>142</v>
      </c>
      <c r="E205" s="35"/>
      <c r="F205" s="204" t="s">
        <v>310</v>
      </c>
      <c r="G205" s="35"/>
      <c r="H205" s="35"/>
      <c r="I205" s="205"/>
      <c r="J205" s="35"/>
      <c r="K205" s="35"/>
      <c r="L205" s="38"/>
      <c r="M205" s="206"/>
      <c r="N205" s="207"/>
      <c r="O205" s="70"/>
      <c r="P205" s="70"/>
      <c r="Q205" s="70"/>
      <c r="R205" s="70"/>
      <c r="S205" s="70"/>
      <c r="T205" s="71"/>
      <c r="U205" s="33"/>
      <c r="V205" s="33"/>
      <c r="W205" s="33"/>
      <c r="X205" s="33"/>
      <c r="Y205" s="33"/>
      <c r="Z205" s="33"/>
      <c r="AA205" s="33"/>
      <c r="AB205" s="33"/>
      <c r="AC205" s="33"/>
      <c r="AD205" s="33"/>
      <c r="AE205" s="33"/>
      <c r="AT205" s="16" t="s">
        <v>142</v>
      </c>
      <c r="AU205" s="16" t="s">
        <v>86</v>
      </c>
    </row>
    <row r="206" spans="1:65" s="2" customFormat="1" ht="16.5" customHeight="1">
      <c r="A206" s="33"/>
      <c r="B206" s="34"/>
      <c r="C206" s="219" t="s">
        <v>312</v>
      </c>
      <c r="D206" s="219" t="s">
        <v>292</v>
      </c>
      <c r="E206" s="220" t="s">
        <v>313</v>
      </c>
      <c r="F206" s="221" t="s">
        <v>314</v>
      </c>
      <c r="G206" s="222" t="s">
        <v>315</v>
      </c>
      <c r="H206" s="223">
        <v>2</v>
      </c>
      <c r="I206" s="224"/>
      <c r="J206" s="225">
        <f>ROUND(I206*H206,2)</f>
        <v>0</v>
      </c>
      <c r="K206" s="221" t="s">
        <v>1</v>
      </c>
      <c r="L206" s="226"/>
      <c r="M206" s="227" t="s">
        <v>1</v>
      </c>
      <c r="N206" s="228" t="s">
        <v>42</v>
      </c>
      <c r="O206" s="70"/>
      <c r="P206" s="199">
        <f>O206*H206</f>
        <v>0</v>
      </c>
      <c r="Q206" s="199">
        <v>0.24</v>
      </c>
      <c r="R206" s="199">
        <f>Q206*H206</f>
        <v>0.48</v>
      </c>
      <c r="S206" s="199">
        <v>0</v>
      </c>
      <c r="T206" s="200">
        <f>S206*H206</f>
        <v>0</v>
      </c>
      <c r="U206" s="33"/>
      <c r="V206" s="33"/>
      <c r="W206" s="33"/>
      <c r="X206" s="33"/>
      <c r="Y206" s="33"/>
      <c r="Z206" s="33"/>
      <c r="AA206" s="33"/>
      <c r="AB206" s="33"/>
      <c r="AC206" s="33"/>
      <c r="AD206" s="33"/>
      <c r="AE206" s="33"/>
      <c r="AR206" s="201" t="s">
        <v>295</v>
      </c>
      <c r="AT206" s="201" t="s">
        <v>292</v>
      </c>
      <c r="AU206" s="201" t="s">
        <v>86</v>
      </c>
      <c r="AY206" s="16" t="s">
        <v>132</v>
      </c>
      <c r="BE206" s="202">
        <f>IF(N206="základní",J206,0)</f>
        <v>0</v>
      </c>
      <c r="BF206" s="202">
        <f>IF(N206="snížená",J206,0)</f>
        <v>0</v>
      </c>
      <c r="BG206" s="202">
        <f>IF(N206="zákl. přenesená",J206,0)</f>
        <v>0</v>
      </c>
      <c r="BH206" s="202">
        <f>IF(N206="sníž. přenesená",J206,0)</f>
        <v>0</v>
      </c>
      <c r="BI206" s="202">
        <f>IF(N206="nulová",J206,0)</f>
        <v>0</v>
      </c>
      <c r="BJ206" s="16" t="s">
        <v>84</v>
      </c>
      <c r="BK206" s="202">
        <f>ROUND(I206*H206,2)</f>
        <v>0</v>
      </c>
      <c r="BL206" s="16" t="s">
        <v>295</v>
      </c>
      <c r="BM206" s="201" t="s">
        <v>316</v>
      </c>
    </row>
    <row r="207" spans="1:65" s="2" customFormat="1">
      <c r="A207" s="33"/>
      <c r="B207" s="34"/>
      <c r="C207" s="35"/>
      <c r="D207" s="203" t="s">
        <v>142</v>
      </c>
      <c r="E207" s="35"/>
      <c r="F207" s="204" t="s">
        <v>314</v>
      </c>
      <c r="G207" s="35"/>
      <c r="H207" s="35"/>
      <c r="I207" s="205"/>
      <c r="J207" s="35"/>
      <c r="K207" s="35"/>
      <c r="L207" s="38"/>
      <c r="M207" s="206"/>
      <c r="N207" s="207"/>
      <c r="O207" s="70"/>
      <c r="P207" s="70"/>
      <c r="Q207" s="70"/>
      <c r="R207" s="70"/>
      <c r="S207" s="70"/>
      <c r="T207" s="71"/>
      <c r="U207" s="33"/>
      <c r="V207" s="33"/>
      <c r="W207" s="33"/>
      <c r="X207" s="33"/>
      <c r="Y207" s="33"/>
      <c r="Z207" s="33"/>
      <c r="AA207" s="33"/>
      <c r="AB207" s="33"/>
      <c r="AC207" s="33"/>
      <c r="AD207" s="33"/>
      <c r="AE207" s="33"/>
      <c r="AT207" s="16" t="s">
        <v>142</v>
      </c>
      <c r="AU207" s="16" t="s">
        <v>86</v>
      </c>
    </row>
    <row r="208" spans="1:65" s="2" customFormat="1" ht="38.4">
      <c r="A208" s="33"/>
      <c r="B208" s="34"/>
      <c r="C208" s="35"/>
      <c r="D208" s="203" t="s">
        <v>317</v>
      </c>
      <c r="E208" s="35"/>
      <c r="F208" s="229" t="s">
        <v>318</v>
      </c>
      <c r="G208" s="35"/>
      <c r="H208" s="35"/>
      <c r="I208" s="205"/>
      <c r="J208" s="35"/>
      <c r="K208" s="35"/>
      <c r="L208" s="38"/>
      <c r="M208" s="206"/>
      <c r="N208" s="207"/>
      <c r="O208" s="70"/>
      <c r="P208" s="70"/>
      <c r="Q208" s="70"/>
      <c r="R208" s="70"/>
      <c r="S208" s="70"/>
      <c r="T208" s="71"/>
      <c r="U208" s="33"/>
      <c r="V208" s="33"/>
      <c r="W208" s="33"/>
      <c r="X208" s="33"/>
      <c r="Y208" s="33"/>
      <c r="Z208" s="33"/>
      <c r="AA208" s="33"/>
      <c r="AB208" s="33"/>
      <c r="AC208" s="33"/>
      <c r="AD208" s="33"/>
      <c r="AE208" s="33"/>
      <c r="AT208" s="16" t="s">
        <v>317</v>
      </c>
      <c r="AU208" s="16" t="s">
        <v>86</v>
      </c>
    </row>
    <row r="209" spans="1:65" s="2" customFormat="1" ht="16.5" customHeight="1">
      <c r="A209" s="33"/>
      <c r="B209" s="34"/>
      <c r="C209" s="219" t="s">
        <v>319</v>
      </c>
      <c r="D209" s="219" t="s">
        <v>292</v>
      </c>
      <c r="E209" s="220" t="s">
        <v>320</v>
      </c>
      <c r="F209" s="221" t="s">
        <v>321</v>
      </c>
      <c r="G209" s="222" t="s">
        <v>315</v>
      </c>
      <c r="H209" s="223">
        <v>1</v>
      </c>
      <c r="I209" s="224"/>
      <c r="J209" s="225">
        <f>ROUND(I209*H209,2)</f>
        <v>0</v>
      </c>
      <c r="K209" s="221" t="s">
        <v>139</v>
      </c>
      <c r="L209" s="226"/>
      <c r="M209" s="227" t="s">
        <v>1</v>
      </c>
      <c r="N209" s="228" t="s">
        <v>42</v>
      </c>
      <c r="O209" s="70"/>
      <c r="P209" s="199">
        <f>O209*H209</f>
        <v>0</v>
      </c>
      <c r="Q209" s="199">
        <v>8.4000000000000005E-2</v>
      </c>
      <c r="R209" s="199">
        <f>Q209*H209</f>
        <v>8.4000000000000005E-2</v>
      </c>
      <c r="S209" s="199">
        <v>0</v>
      </c>
      <c r="T209" s="200">
        <f>S209*H209</f>
        <v>0</v>
      </c>
      <c r="U209" s="33"/>
      <c r="V209" s="33"/>
      <c r="W209" s="33"/>
      <c r="X209" s="33"/>
      <c r="Y209" s="33"/>
      <c r="Z209" s="33"/>
      <c r="AA209" s="33"/>
      <c r="AB209" s="33"/>
      <c r="AC209" s="33"/>
      <c r="AD209" s="33"/>
      <c r="AE209" s="33"/>
      <c r="AR209" s="201" t="s">
        <v>295</v>
      </c>
      <c r="AT209" s="201" t="s">
        <v>292</v>
      </c>
      <c r="AU209" s="201" t="s">
        <v>86</v>
      </c>
      <c r="AY209" s="16" t="s">
        <v>132</v>
      </c>
      <c r="BE209" s="202">
        <f>IF(N209="základní",J209,0)</f>
        <v>0</v>
      </c>
      <c r="BF209" s="202">
        <f>IF(N209="snížená",J209,0)</f>
        <v>0</v>
      </c>
      <c r="BG209" s="202">
        <f>IF(N209="zákl. přenesená",J209,0)</f>
        <v>0</v>
      </c>
      <c r="BH209" s="202">
        <f>IF(N209="sníž. přenesená",J209,0)</f>
        <v>0</v>
      </c>
      <c r="BI209" s="202">
        <f>IF(N209="nulová",J209,0)</f>
        <v>0</v>
      </c>
      <c r="BJ209" s="16" t="s">
        <v>84</v>
      </c>
      <c r="BK209" s="202">
        <f>ROUND(I209*H209,2)</f>
        <v>0</v>
      </c>
      <c r="BL209" s="16" t="s">
        <v>295</v>
      </c>
      <c r="BM209" s="201" t="s">
        <v>322</v>
      </c>
    </row>
    <row r="210" spans="1:65" s="2" customFormat="1">
      <c r="A210" s="33"/>
      <c r="B210" s="34"/>
      <c r="C210" s="35"/>
      <c r="D210" s="203" t="s">
        <v>142</v>
      </c>
      <c r="E210" s="35"/>
      <c r="F210" s="204" t="s">
        <v>321</v>
      </c>
      <c r="G210" s="35"/>
      <c r="H210" s="35"/>
      <c r="I210" s="205"/>
      <c r="J210" s="35"/>
      <c r="K210" s="35"/>
      <c r="L210" s="38"/>
      <c r="M210" s="206"/>
      <c r="N210" s="207"/>
      <c r="O210" s="70"/>
      <c r="P210" s="70"/>
      <c r="Q210" s="70"/>
      <c r="R210" s="70"/>
      <c r="S210" s="70"/>
      <c r="T210" s="71"/>
      <c r="U210" s="33"/>
      <c r="V210" s="33"/>
      <c r="W210" s="33"/>
      <c r="X210" s="33"/>
      <c r="Y210" s="33"/>
      <c r="Z210" s="33"/>
      <c r="AA210" s="33"/>
      <c r="AB210" s="33"/>
      <c r="AC210" s="33"/>
      <c r="AD210" s="33"/>
      <c r="AE210" s="33"/>
      <c r="AT210" s="16" t="s">
        <v>142</v>
      </c>
      <c r="AU210" s="16" t="s">
        <v>86</v>
      </c>
    </row>
    <row r="211" spans="1:65" s="2" customFormat="1" ht="28.8">
      <c r="A211" s="33"/>
      <c r="B211" s="34"/>
      <c r="C211" s="35"/>
      <c r="D211" s="203" t="s">
        <v>317</v>
      </c>
      <c r="E211" s="35"/>
      <c r="F211" s="229" t="s">
        <v>323</v>
      </c>
      <c r="G211" s="35"/>
      <c r="H211" s="35"/>
      <c r="I211" s="205"/>
      <c r="J211" s="35"/>
      <c r="K211" s="35"/>
      <c r="L211" s="38"/>
      <c r="M211" s="206"/>
      <c r="N211" s="207"/>
      <c r="O211" s="70"/>
      <c r="P211" s="70"/>
      <c r="Q211" s="70"/>
      <c r="R211" s="70"/>
      <c r="S211" s="70"/>
      <c r="T211" s="71"/>
      <c r="U211" s="33"/>
      <c r="V211" s="33"/>
      <c r="W211" s="33"/>
      <c r="X211" s="33"/>
      <c r="Y211" s="33"/>
      <c r="Z211" s="33"/>
      <c r="AA211" s="33"/>
      <c r="AB211" s="33"/>
      <c r="AC211" s="33"/>
      <c r="AD211" s="33"/>
      <c r="AE211" s="33"/>
      <c r="AT211" s="16" t="s">
        <v>317</v>
      </c>
      <c r="AU211" s="16" t="s">
        <v>86</v>
      </c>
    </row>
    <row r="212" spans="1:65" s="2" customFormat="1" ht="16.5" customHeight="1">
      <c r="A212" s="33"/>
      <c r="B212" s="34"/>
      <c r="C212" s="219" t="s">
        <v>324</v>
      </c>
      <c r="D212" s="219" t="s">
        <v>292</v>
      </c>
      <c r="E212" s="220" t="s">
        <v>320</v>
      </c>
      <c r="F212" s="221" t="s">
        <v>321</v>
      </c>
      <c r="G212" s="222" t="s">
        <v>315</v>
      </c>
      <c r="H212" s="223">
        <v>1</v>
      </c>
      <c r="I212" s="224"/>
      <c r="J212" s="225">
        <f>ROUND(I212*H212,2)</f>
        <v>0</v>
      </c>
      <c r="K212" s="221" t="s">
        <v>139</v>
      </c>
      <c r="L212" s="226"/>
      <c r="M212" s="227" t="s">
        <v>1</v>
      </c>
      <c r="N212" s="228" t="s">
        <v>42</v>
      </c>
      <c r="O212" s="70"/>
      <c r="P212" s="199">
        <f>O212*H212</f>
        <v>0</v>
      </c>
      <c r="Q212" s="199">
        <v>8.4000000000000005E-2</v>
      </c>
      <c r="R212" s="199">
        <f>Q212*H212</f>
        <v>8.4000000000000005E-2</v>
      </c>
      <c r="S212" s="199">
        <v>0</v>
      </c>
      <c r="T212" s="200">
        <f>S212*H212</f>
        <v>0</v>
      </c>
      <c r="U212" s="33"/>
      <c r="V212" s="33"/>
      <c r="W212" s="33"/>
      <c r="X212" s="33"/>
      <c r="Y212" s="33"/>
      <c r="Z212" s="33"/>
      <c r="AA212" s="33"/>
      <c r="AB212" s="33"/>
      <c r="AC212" s="33"/>
      <c r="AD212" s="33"/>
      <c r="AE212" s="33"/>
      <c r="AR212" s="201" t="s">
        <v>295</v>
      </c>
      <c r="AT212" s="201" t="s">
        <v>292</v>
      </c>
      <c r="AU212" s="201" t="s">
        <v>86</v>
      </c>
      <c r="AY212" s="16" t="s">
        <v>132</v>
      </c>
      <c r="BE212" s="202">
        <f>IF(N212="základní",J212,0)</f>
        <v>0</v>
      </c>
      <c r="BF212" s="202">
        <f>IF(N212="snížená",J212,0)</f>
        <v>0</v>
      </c>
      <c r="BG212" s="202">
        <f>IF(N212="zákl. přenesená",J212,0)</f>
        <v>0</v>
      </c>
      <c r="BH212" s="202">
        <f>IF(N212="sníž. přenesená",J212,0)</f>
        <v>0</v>
      </c>
      <c r="BI212" s="202">
        <f>IF(N212="nulová",J212,0)</f>
        <v>0</v>
      </c>
      <c r="BJ212" s="16" t="s">
        <v>84</v>
      </c>
      <c r="BK212" s="202">
        <f>ROUND(I212*H212,2)</f>
        <v>0</v>
      </c>
      <c r="BL212" s="16" t="s">
        <v>295</v>
      </c>
      <c r="BM212" s="201" t="s">
        <v>325</v>
      </c>
    </row>
    <row r="213" spans="1:65" s="2" customFormat="1">
      <c r="A213" s="33"/>
      <c r="B213" s="34"/>
      <c r="C213" s="35"/>
      <c r="D213" s="203" t="s">
        <v>142</v>
      </c>
      <c r="E213" s="35"/>
      <c r="F213" s="204" t="s">
        <v>321</v>
      </c>
      <c r="G213" s="35"/>
      <c r="H213" s="35"/>
      <c r="I213" s="205"/>
      <c r="J213" s="35"/>
      <c r="K213" s="35"/>
      <c r="L213" s="38"/>
      <c r="M213" s="206"/>
      <c r="N213" s="207"/>
      <c r="O213" s="70"/>
      <c r="P213" s="70"/>
      <c r="Q213" s="70"/>
      <c r="R213" s="70"/>
      <c r="S213" s="70"/>
      <c r="T213" s="71"/>
      <c r="U213" s="33"/>
      <c r="V213" s="33"/>
      <c r="W213" s="33"/>
      <c r="X213" s="33"/>
      <c r="Y213" s="33"/>
      <c r="Z213" s="33"/>
      <c r="AA213" s="33"/>
      <c r="AB213" s="33"/>
      <c r="AC213" s="33"/>
      <c r="AD213" s="33"/>
      <c r="AE213" s="33"/>
      <c r="AT213" s="16" t="s">
        <v>142</v>
      </c>
      <c r="AU213" s="16" t="s">
        <v>86</v>
      </c>
    </row>
    <row r="214" spans="1:65" s="2" customFormat="1" ht="38.4">
      <c r="A214" s="33"/>
      <c r="B214" s="34"/>
      <c r="C214" s="35"/>
      <c r="D214" s="203" t="s">
        <v>317</v>
      </c>
      <c r="E214" s="35"/>
      <c r="F214" s="229" t="s">
        <v>326</v>
      </c>
      <c r="G214" s="35"/>
      <c r="H214" s="35"/>
      <c r="I214" s="205"/>
      <c r="J214" s="35"/>
      <c r="K214" s="35"/>
      <c r="L214" s="38"/>
      <c r="M214" s="206"/>
      <c r="N214" s="207"/>
      <c r="O214" s="70"/>
      <c r="P214" s="70"/>
      <c r="Q214" s="70"/>
      <c r="R214" s="70"/>
      <c r="S214" s="70"/>
      <c r="T214" s="71"/>
      <c r="U214" s="33"/>
      <c r="V214" s="33"/>
      <c r="W214" s="33"/>
      <c r="X214" s="33"/>
      <c r="Y214" s="33"/>
      <c r="Z214" s="33"/>
      <c r="AA214" s="33"/>
      <c r="AB214" s="33"/>
      <c r="AC214" s="33"/>
      <c r="AD214" s="33"/>
      <c r="AE214" s="33"/>
      <c r="AT214" s="16" t="s">
        <v>317</v>
      </c>
      <c r="AU214" s="16" t="s">
        <v>86</v>
      </c>
    </row>
    <row r="215" spans="1:65" s="12" customFormat="1" ht="25.95" customHeight="1">
      <c r="B215" s="174"/>
      <c r="C215" s="175"/>
      <c r="D215" s="176" t="s">
        <v>76</v>
      </c>
      <c r="E215" s="177" t="s">
        <v>327</v>
      </c>
      <c r="F215" s="177" t="s">
        <v>328</v>
      </c>
      <c r="G215" s="175"/>
      <c r="H215" s="175"/>
      <c r="I215" s="178"/>
      <c r="J215" s="179">
        <f>BK215</f>
        <v>0</v>
      </c>
      <c r="K215" s="175"/>
      <c r="L215" s="180"/>
      <c r="M215" s="181"/>
      <c r="N215" s="182"/>
      <c r="O215" s="182"/>
      <c r="P215" s="183">
        <f>SUM(P216:P230)</f>
        <v>0</v>
      </c>
      <c r="Q215" s="182"/>
      <c r="R215" s="183">
        <f>SUM(R216:R230)</f>
        <v>0</v>
      </c>
      <c r="S215" s="182"/>
      <c r="T215" s="184">
        <f>SUM(T216:T230)</f>
        <v>0</v>
      </c>
      <c r="AR215" s="185" t="s">
        <v>140</v>
      </c>
      <c r="AT215" s="186" t="s">
        <v>76</v>
      </c>
      <c r="AU215" s="186" t="s">
        <v>77</v>
      </c>
      <c r="AY215" s="185" t="s">
        <v>132</v>
      </c>
      <c r="BK215" s="187">
        <f>SUM(BK216:BK230)</f>
        <v>0</v>
      </c>
    </row>
    <row r="216" spans="1:65" s="2" customFormat="1" ht="16.5" customHeight="1">
      <c r="A216" s="33"/>
      <c r="B216" s="34"/>
      <c r="C216" s="190" t="s">
        <v>329</v>
      </c>
      <c r="D216" s="190" t="s">
        <v>135</v>
      </c>
      <c r="E216" s="191" t="s">
        <v>330</v>
      </c>
      <c r="F216" s="192" t="s">
        <v>331</v>
      </c>
      <c r="G216" s="193" t="s">
        <v>152</v>
      </c>
      <c r="H216" s="194">
        <v>0.09</v>
      </c>
      <c r="I216" s="195"/>
      <c r="J216" s="196">
        <f>ROUND(I216*H216,2)</f>
        <v>0</v>
      </c>
      <c r="K216" s="192" t="s">
        <v>139</v>
      </c>
      <c r="L216" s="38"/>
      <c r="M216" s="197" t="s">
        <v>1</v>
      </c>
      <c r="N216" s="198" t="s">
        <v>42</v>
      </c>
      <c r="O216" s="70"/>
      <c r="P216" s="199">
        <f>O216*H216</f>
        <v>0</v>
      </c>
      <c r="Q216" s="199">
        <v>0</v>
      </c>
      <c r="R216" s="199">
        <f>Q216*H216</f>
        <v>0</v>
      </c>
      <c r="S216" s="199">
        <v>0</v>
      </c>
      <c r="T216" s="200">
        <f>S216*H216</f>
        <v>0</v>
      </c>
      <c r="U216" s="33"/>
      <c r="V216" s="33"/>
      <c r="W216" s="33"/>
      <c r="X216" s="33"/>
      <c r="Y216" s="33"/>
      <c r="Z216" s="33"/>
      <c r="AA216" s="33"/>
      <c r="AB216" s="33"/>
      <c r="AC216" s="33"/>
      <c r="AD216" s="33"/>
      <c r="AE216" s="33"/>
      <c r="AR216" s="201" t="s">
        <v>332</v>
      </c>
      <c r="AT216" s="201" t="s">
        <v>135</v>
      </c>
      <c r="AU216" s="201" t="s">
        <v>84</v>
      </c>
      <c r="AY216" s="16" t="s">
        <v>132</v>
      </c>
      <c r="BE216" s="202">
        <f>IF(N216="základní",J216,0)</f>
        <v>0</v>
      </c>
      <c r="BF216" s="202">
        <f>IF(N216="snížená",J216,0)</f>
        <v>0</v>
      </c>
      <c r="BG216" s="202">
        <f>IF(N216="zákl. přenesená",J216,0)</f>
        <v>0</v>
      </c>
      <c r="BH216" s="202">
        <f>IF(N216="sníž. přenesená",J216,0)</f>
        <v>0</v>
      </c>
      <c r="BI216" s="202">
        <f>IF(N216="nulová",J216,0)</f>
        <v>0</v>
      </c>
      <c r="BJ216" s="16" t="s">
        <v>84</v>
      </c>
      <c r="BK216" s="202">
        <f>ROUND(I216*H216,2)</f>
        <v>0</v>
      </c>
      <c r="BL216" s="16" t="s">
        <v>332</v>
      </c>
      <c r="BM216" s="201" t="s">
        <v>333</v>
      </c>
    </row>
    <row r="217" spans="1:65" s="2" customFormat="1" ht="28.8">
      <c r="A217" s="33"/>
      <c r="B217" s="34"/>
      <c r="C217" s="35"/>
      <c r="D217" s="203" t="s">
        <v>142</v>
      </c>
      <c r="E217" s="35"/>
      <c r="F217" s="204" t="s">
        <v>334</v>
      </c>
      <c r="G217" s="35"/>
      <c r="H217" s="35"/>
      <c r="I217" s="205"/>
      <c r="J217" s="35"/>
      <c r="K217" s="35"/>
      <c r="L217" s="38"/>
      <c r="M217" s="206"/>
      <c r="N217" s="207"/>
      <c r="O217" s="70"/>
      <c r="P217" s="70"/>
      <c r="Q217" s="70"/>
      <c r="R217" s="70"/>
      <c r="S217" s="70"/>
      <c r="T217" s="71"/>
      <c r="U217" s="33"/>
      <c r="V217" s="33"/>
      <c r="W217" s="33"/>
      <c r="X217" s="33"/>
      <c r="Y217" s="33"/>
      <c r="Z217" s="33"/>
      <c r="AA217" s="33"/>
      <c r="AB217" s="33"/>
      <c r="AC217" s="33"/>
      <c r="AD217" s="33"/>
      <c r="AE217" s="33"/>
      <c r="AT217" s="16" t="s">
        <v>142</v>
      </c>
      <c r="AU217" s="16" t="s">
        <v>84</v>
      </c>
    </row>
    <row r="218" spans="1:65" s="2" customFormat="1" ht="24.15" customHeight="1">
      <c r="A218" s="33"/>
      <c r="B218" s="34"/>
      <c r="C218" s="190" t="s">
        <v>335</v>
      </c>
      <c r="D218" s="190" t="s">
        <v>135</v>
      </c>
      <c r="E218" s="191" t="s">
        <v>336</v>
      </c>
      <c r="F218" s="192" t="s">
        <v>337</v>
      </c>
      <c r="G218" s="193" t="s">
        <v>138</v>
      </c>
      <c r="H218" s="194">
        <v>1</v>
      </c>
      <c r="I218" s="195"/>
      <c r="J218" s="196">
        <f>ROUND(I218*H218,2)</f>
        <v>0</v>
      </c>
      <c r="K218" s="192" t="s">
        <v>139</v>
      </c>
      <c r="L218" s="38"/>
      <c r="M218" s="197" t="s">
        <v>1</v>
      </c>
      <c r="N218" s="198" t="s">
        <v>42</v>
      </c>
      <c r="O218" s="70"/>
      <c r="P218" s="199">
        <f>O218*H218</f>
        <v>0</v>
      </c>
      <c r="Q218" s="199">
        <v>0</v>
      </c>
      <c r="R218" s="199">
        <f>Q218*H218</f>
        <v>0</v>
      </c>
      <c r="S218" s="199">
        <v>0</v>
      </c>
      <c r="T218" s="200">
        <f>S218*H218</f>
        <v>0</v>
      </c>
      <c r="U218" s="33"/>
      <c r="V218" s="33"/>
      <c r="W218" s="33"/>
      <c r="X218" s="33"/>
      <c r="Y218" s="33"/>
      <c r="Z218" s="33"/>
      <c r="AA218" s="33"/>
      <c r="AB218" s="33"/>
      <c r="AC218" s="33"/>
      <c r="AD218" s="33"/>
      <c r="AE218" s="33"/>
      <c r="AR218" s="201" t="s">
        <v>332</v>
      </c>
      <c r="AT218" s="201" t="s">
        <v>135</v>
      </c>
      <c r="AU218" s="201" t="s">
        <v>84</v>
      </c>
      <c r="AY218" s="16" t="s">
        <v>132</v>
      </c>
      <c r="BE218" s="202">
        <f>IF(N218="základní",J218,0)</f>
        <v>0</v>
      </c>
      <c r="BF218" s="202">
        <f>IF(N218="snížená",J218,0)</f>
        <v>0</v>
      </c>
      <c r="BG218" s="202">
        <f>IF(N218="zákl. přenesená",J218,0)</f>
        <v>0</v>
      </c>
      <c r="BH218" s="202">
        <f>IF(N218="sníž. přenesená",J218,0)</f>
        <v>0</v>
      </c>
      <c r="BI218" s="202">
        <f>IF(N218="nulová",J218,0)</f>
        <v>0</v>
      </c>
      <c r="BJ218" s="16" t="s">
        <v>84</v>
      </c>
      <c r="BK218" s="202">
        <f>ROUND(I218*H218,2)</f>
        <v>0</v>
      </c>
      <c r="BL218" s="16" t="s">
        <v>332</v>
      </c>
      <c r="BM218" s="201" t="s">
        <v>338</v>
      </c>
    </row>
    <row r="219" spans="1:65" s="2" customFormat="1" ht="38.4">
      <c r="A219" s="33"/>
      <c r="B219" s="34"/>
      <c r="C219" s="35"/>
      <c r="D219" s="203" t="s">
        <v>142</v>
      </c>
      <c r="E219" s="35"/>
      <c r="F219" s="204" t="s">
        <v>339</v>
      </c>
      <c r="G219" s="35"/>
      <c r="H219" s="35"/>
      <c r="I219" s="205"/>
      <c r="J219" s="35"/>
      <c r="K219" s="35"/>
      <c r="L219" s="38"/>
      <c r="M219" s="206"/>
      <c r="N219" s="207"/>
      <c r="O219" s="70"/>
      <c r="P219" s="70"/>
      <c r="Q219" s="70"/>
      <c r="R219" s="70"/>
      <c r="S219" s="70"/>
      <c r="T219" s="71"/>
      <c r="U219" s="33"/>
      <c r="V219" s="33"/>
      <c r="W219" s="33"/>
      <c r="X219" s="33"/>
      <c r="Y219" s="33"/>
      <c r="Z219" s="33"/>
      <c r="AA219" s="33"/>
      <c r="AB219" s="33"/>
      <c r="AC219" s="33"/>
      <c r="AD219" s="33"/>
      <c r="AE219" s="33"/>
      <c r="AT219" s="16" t="s">
        <v>142</v>
      </c>
      <c r="AU219" s="16" t="s">
        <v>84</v>
      </c>
    </row>
    <row r="220" spans="1:65" s="13" customFormat="1">
      <c r="B220" s="208"/>
      <c r="C220" s="209"/>
      <c r="D220" s="203" t="s">
        <v>155</v>
      </c>
      <c r="E220" s="210" t="s">
        <v>1</v>
      </c>
      <c r="F220" s="211" t="s">
        <v>340</v>
      </c>
      <c r="G220" s="209"/>
      <c r="H220" s="212">
        <v>1</v>
      </c>
      <c r="I220" s="213"/>
      <c r="J220" s="209"/>
      <c r="K220" s="209"/>
      <c r="L220" s="214"/>
      <c r="M220" s="215"/>
      <c r="N220" s="216"/>
      <c r="O220" s="216"/>
      <c r="P220" s="216"/>
      <c r="Q220" s="216"/>
      <c r="R220" s="216"/>
      <c r="S220" s="216"/>
      <c r="T220" s="217"/>
      <c r="AT220" s="218" t="s">
        <v>155</v>
      </c>
      <c r="AU220" s="218" t="s">
        <v>84</v>
      </c>
      <c r="AV220" s="13" t="s">
        <v>86</v>
      </c>
      <c r="AW220" s="13" t="s">
        <v>34</v>
      </c>
      <c r="AX220" s="13" t="s">
        <v>84</v>
      </c>
      <c r="AY220" s="218" t="s">
        <v>132</v>
      </c>
    </row>
    <row r="221" spans="1:65" s="2" customFormat="1" ht="24.15" customHeight="1">
      <c r="A221" s="33"/>
      <c r="B221" s="34"/>
      <c r="C221" s="190" t="s">
        <v>341</v>
      </c>
      <c r="D221" s="190" t="s">
        <v>135</v>
      </c>
      <c r="E221" s="191" t="s">
        <v>342</v>
      </c>
      <c r="F221" s="192" t="s">
        <v>343</v>
      </c>
      <c r="G221" s="193" t="s">
        <v>152</v>
      </c>
      <c r="H221" s="194">
        <v>342.58300000000003</v>
      </c>
      <c r="I221" s="195"/>
      <c r="J221" s="196">
        <f>ROUND(I221*H221,2)</f>
        <v>0</v>
      </c>
      <c r="K221" s="192" t="s">
        <v>139</v>
      </c>
      <c r="L221" s="38"/>
      <c r="M221" s="197" t="s">
        <v>1</v>
      </c>
      <c r="N221" s="198" t="s">
        <v>42</v>
      </c>
      <c r="O221" s="70"/>
      <c r="P221" s="199">
        <f>O221*H221</f>
        <v>0</v>
      </c>
      <c r="Q221" s="199">
        <v>0</v>
      </c>
      <c r="R221" s="199">
        <f>Q221*H221</f>
        <v>0</v>
      </c>
      <c r="S221" s="199">
        <v>0</v>
      </c>
      <c r="T221" s="200">
        <f>S221*H221</f>
        <v>0</v>
      </c>
      <c r="U221" s="33"/>
      <c r="V221" s="33"/>
      <c r="W221" s="33"/>
      <c r="X221" s="33"/>
      <c r="Y221" s="33"/>
      <c r="Z221" s="33"/>
      <c r="AA221" s="33"/>
      <c r="AB221" s="33"/>
      <c r="AC221" s="33"/>
      <c r="AD221" s="33"/>
      <c r="AE221" s="33"/>
      <c r="AR221" s="201" t="s">
        <v>332</v>
      </c>
      <c r="AT221" s="201" t="s">
        <v>135</v>
      </c>
      <c r="AU221" s="201" t="s">
        <v>84</v>
      </c>
      <c r="AY221" s="16" t="s">
        <v>132</v>
      </c>
      <c r="BE221" s="202">
        <f>IF(N221="základní",J221,0)</f>
        <v>0</v>
      </c>
      <c r="BF221" s="202">
        <f>IF(N221="snížená",J221,0)</f>
        <v>0</v>
      </c>
      <c r="BG221" s="202">
        <f>IF(N221="zákl. přenesená",J221,0)</f>
        <v>0</v>
      </c>
      <c r="BH221" s="202">
        <f>IF(N221="sníž. přenesená",J221,0)</f>
        <v>0</v>
      </c>
      <c r="BI221" s="202">
        <f>IF(N221="nulová",J221,0)</f>
        <v>0</v>
      </c>
      <c r="BJ221" s="16" t="s">
        <v>84</v>
      </c>
      <c r="BK221" s="202">
        <f>ROUND(I221*H221,2)</f>
        <v>0</v>
      </c>
      <c r="BL221" s="16" t="s">
        <v>332</v>
      </c>
      <c r="BM221" s="201" t="s">
        <v>344</v>
      </c>
    </row>
    <row r="222" spans="1:65" s="2" customFormat="1" ht="48">
      <c r="A222" s="33"/>
      <c r="B222" s="34"/>
      <c r="C222" s="35"/>
      <c r="D222" s="203" t="s">
        <v>142</v>
      </c>
      <c r="E222" s="35"/>
      <c r="F222" s="204" t="s">
        <v>345</v>
      </c>
      <c r="G222" s="35"/>
      <c r="H222" s="35"/>
      <c r="I222" s="205"/>
      <c r="J222" s="35"/>
      <c r="K222" s="35"/>
      <c r="L222" s="38"/>
      <c r="M222" s="206"/>
      <c r="N222" s="207"/>
      <c r="O222" s="70"/>
      <c r="P222" s="70"/>
      <c r="Q222" s="70"/>
      <c r="R222" s="70"/>
      <c r="S222" s="70"/>
      <c r="T222" s="71"/>
      <c r="U222" s="33"/>
      <c r="V222" s="33"/>
      <c r="W222" s="33"/>
      <c r="X222" s="33"/>
      <c r="Y222" s="33"/>
      <c r="Z222" s="33"/>
      <c r="AA222" s="33"/>
      <c r="AB222" s="33"/>
      <c r="AC222" s="33"/>
      <c r="AD222" s="33"/>
      <c r="AE222" s="33"/>
      <c r="AT222" s="16" t="s">
        <v>142</v>
      </c>
      <c r="AU222" s="16" t="s">
        <v>84</v>
      </c>
    </row>
    <row r="223" spans="1:65" s="2" customFormat="1" ht="28.8">
      <c r="A223" s="33"/>
      <c r="B223" s="34"/>
      <c r="C223" s="35"/>
      <c r="D223" s="203" t="s">
        <v>317</v>
      </c>
      <c r="E223" s="35"/>
      <c r="F223" s="229" t="s">
        <v>346</v>
      </c>
      <c r="G223" s="35"/>
      <c r="H223" s="35"/>
      <c r="I223" s="205"/>
      <c r="J223" s="35"/>
      <c r="K223" s="35"/>
      <c r="L223" s="38"/>
      <c r="M223" s="206"/>
      <c r="N223" s="207"/>
      <c r="O223" s="70"/>
      <c r="P223" s="70"/>
      <c r="Q223" s="70"/>
      <c r="R223" s="70"/>
      <c r="S223" s="70"/>
      <c r="T223" s="71"/>
      <c r="U223" s="33"/>
      <c r="V223" s="33"/>
      <c r="W223" s="33"/>
      <c r="X223" s="33"/>
      <c r="Y223" s="33"/>
      <c r="Z223" s="33"/>
      <c r="AA223" s="33"/>
      <c r="AB223" s="33"/>
      <c r="AC223" s="33"/>
      <c r="AD223" s="33"/>
      <c r="AE223" s="33"/>
      <c r="AT223" s="16" t="s">
        <v>317</v>
      </c>
      <c r="AU223" s="16" t="s">
        <v>84</v>
      </c>
    </row>
    <row r="224" spans="1:65" s="13" customFormat="1">
      <c r="B224" s="208"/>
      <c r="C224" s="209"/>
      <c r="D224" s="203" t="s">
        <v>155</v>
      </c>
      <c r="E224" s="210" t="s">
        <v>1</v>
      </c>
      <c r="F224" s="211" t="s">
        <v>347</v>
      </c>
      <c r="G224" s="209"/>
      <c r="H224" s="212">
        <v>342.58300000000003</v>
      </c>
      <c r="I224" s="213"/>
      <c r="J224" s="209"/>
      <c r="K224" s="209"/>
      <c r="L224" s="214"/>
      <c r="M224" s="215"/>
      <c r="N224" s="216"/>
      <c r="O224" s="216"/>
      <c r="P224" s="216"/>
      <c r="Q224" s="216"/>
      <c r="R224" s="216"/>
      <c r="S224" s="216"/>
      <c r="T224" s="217"/>
      <c r="AT224" s="218" t="s">
        <v>155</v>
      </c>
      <c r="AU224" s="218" t="s">
        <v>84</v>
      </c>
      <c r="AV224" s="13" t="s">
        <v>86</v>
      </c>
      <c r="AW224" s="13" t="s">
        <v>34</v>
      </c>
      <c r="AX224" s="13" t="s">
        <v>84</v>
      </c>
      <c r="AY224" s="218" t="s">
        <v>132</v>
      </c>
    </row>
    <row r="225" spans="1:65" s="2" customFormat="1" ht="24.15" customHeight="1">
      <c r="A225" s="33"/>
      <c r="B225" s="34"/>
      <c r="C225" s="190" t="s">
        <v>348</v>
      </c>
      <c r="D225" s="190" t="s">
        <v>135</v>
      </c>
      <c r="E225" s="191" t="s">
        <v>349</v>
      </c>
      <c r="F225" s="192" t="s">
        <v>350</v>
      </c>
      <c r="G225" s="193" t="s">
        <v>152</v>
      </c>
      <c r="H225" s="194">
        <v>0.80300000000000005</v>
      </c>
      <c r="I225" s="195"/>
      <c r="J225" s="196">
        <f>ROUND(I225*H225,2)</f>
        <v>0</v>
      </c>
      <c r="K225" s="192" t="s">
        <v>139</v>
      </c>
      <c r="L225" s="38"/>
      <c r="M225" s="197" t="s">
        <v>1</v>
      </c>
      <c r="N225" s="198" t="s">
        <v>42</v>
      </c>
      <c r="O225" s="70"/>
      <c r="P225" s="199">
        <f>O225*H225</f>
        <v>0</v>
      </c>
      <c r="Q225" s="199">
        <v>0</v>
      </c>
      <c r="R225" s="199">
        <f>Q225*H225</f>
        <v>0</v>
      </c>
      <c r="S225" s="199">
        <v>0</v>
      </c>
      <c r="T225" s="200">
        <f>S225*H225</f>
        <v>0</v>
      </c>
      <c r="U225" s="33"/>
      <c r="V225" s="33"/>
      <c r="W225" s="33"/>
      <c r="X225" s="33"/>
      <c r="Y225" s="33"/>
      <c r="Z225" s="33"/>
      <c r="AA225" s="33"/>
      <c r="AB225" s="33"/>
      <c r="AC225" s="33"/>
      <c r="AD225" s="33"/>
      <c r="AE225" s="33"/>
      <c r="AR225" s="201" t="s">
        <v>332</v>
      </c>
      <c r="AT225" s="201" t="s">
        <v>135</v>
      </c>
      <c r="AU225" s="201" t="s">
        <v>84</v>
      </c>
      <c r="AY225" s="16" t="s">
        <v>132</v>
      </c>
      <c r="BE225" s="202">
        <f>IF(N225="základní",J225,0)</f>
        <v>0</v>
      </c>
      <c r="BF225" s="202">
        <f>IF(N225="snížená",J225,0)</f>
        <v>0</v>
      </c>
      <c r="BG225" s="202">
        <f>IF(N225="zákl. přenesená",J225,0)</f>
        <v>0</v>
      </c>
      <c r="BH225" s="202">
        <f>IF(N225="sníž. přenesená",J225,0)</f>
        <v>0</v>
      </c>
      <c r="BI225" s="202">
        <f>IF(N225="nulová",J225,0)</f>
        <v>0</v>
      </c>
      <c r="BJ225" s="16" t="s">
        <v>84</v>
      </c>
      <c r="BK225" s="202">
        <f>ROUND(I225*H225,2)</f>
        <v>0</v>
      </c>
      <c r="BL225" s="16" t="s">
        <v>332</v>
      </c>
      <c r="BM225" s="201" t="s">
        <v>351</v>
      </c>
    </row>
    <row r="226" spans="1:65" s="2" customFormat="1" ht="48">
      <c r="A226" s="33"/>
      <c r="B226" s="34"/>
      <c r="C226" s="35"/>
      <c r="D226" s="203" t="s">
        <v>142</v>
      </c>
      <c r="E226" s="35"/>
      <c r="F226" s="204" t="s">
        <v>352</v>
      </c>
      <c r="G226" s="35"/>
      <c r="H226" s="35"/>
      <c r="I226" s="205"/>
      <c r="J226" s="35"/>
      <c r="K226" s="35"/>
      <c r="L226" s="38"/>
      <c r="M226" s="206"/>
      <c r="N226" s="207"/>
      <c r="O226" s="70"/>
      <c r="P226" s="70"/>
      <c r="Q226" s="70"/>
      <c r="R226" s="70"/>
      <c r="S226" s="70"/>
      <c r="T226" s="71"/>
      <c r="U226" s="33"/>
      <c r="V226" s="33"/>
      <c r="W226" s="33"/>
      <c r="X226" s="33"/>
      <c r="Y226" s="33"/>
      <c r="Z226" s="33"/>
      <c r="AA226" s="33"/>
      <c r="AB226" s="33"/>
      <c r="AC226" s="33"/>
      <c r="AD226" s="33"/>
      <c r="AE226" s="33"/>
      <c r="AT226" s="16" t="s">
        <v>142</v>
      </c>
      <c r="AU226" s="16" t="s">
        <v>84</v>
      </c>
    </row>
    <row r="227" spans="1:65" s="13" customFormat="1">
      <c r="B227" s="208"/>
      <c r="C227" s="209"/>
      <c r="D227" s="203" t="s">
        <v>155</v>
      </c>
      <c r="E227" s="210" t="s">
        <v>1</v>
      </c>
      <c r="F227" s="211" t="s">
        <v>353</v>
      </c>
      <c r="G227" s="209"/>
      <c r="H227" s="212">
        <v>0.80300000000000005</v>
      </c>
      <c r="I227" s="213"/>
      <c r="J227" s="209"/>
      <c r="K227" s="209"/>
      <c r="L227" s="214"/>
      <c r="M227" s="215"/>
      <c r="N227" s="216"/>
      <c r="O227" s="216"/>
      <c r="P227" s="216"/>
      <c r="Q227" s="216"/>
      <c r="R227" s="216"/>
      <c r="S227" s="216"/>
      <c r="T227" s="217"/>
      <c r="AT227" s="218" t="s">
        <v>155</v>
      </c>
      <c r="AU227" s="218" t="s">
        <v>84</v>
      </c>
      <c r="AV227" s="13" t="s">
        <v>86</v>
      </c>
      <c r="AW227" s="13" t="s">
        <v>34</v>
      </c>
      <c r="AX227" s="13" t="s">
        <v>84</v>
      </c>
      <c r="AY227" s="218" t="s">
        <v>132</v>
      </c>
    </row>
    <row r="228" spans="1:65" s="2" customFormat="1" ht="16.5" customHeight="1">
      <c r="A228" s="33"/>
      <c r="B228" s="34"/>
      <c r="C228" s="190" t="s">
        <v>354</v>
      </c>
      <c r="D228" s="190" t="s">
        <v>135</v>
      </c>
      <c r="E228" s="191" t="s">
        <v>355</v>
      </c>
      <c r="F228" s="192" t="s">
        <v>356</v>
      </c>
      <c r="G228" s="193" t="s">
        <v>138</v>
      </c>
      <c r="H228" s="194">
        <v>6</v>
      </c>
      <c r="I228" s="195"/>
      <c r="J228" s="196">
        <f>ROUND(I228*H228,2)</f>
        <v>0</v>
      </c>
      <c r="K228" s="192" t="s">
        <v>139</v>
      </c>
      <c r="L228" s="38"/>
      <c r="M228" s="197" t="s">
        <v>1</v>
      </c>
      <c r="N228" s="198" t="s">
        <v>42</v>
      </c>
      <c r="O228" s="70"/>
      <c r="P228" s="199">
        <f>O228*H228</f>
        <v>0</v>
      </c>
      <c r="Q228" s="199">
        <v>0</v>
      </c>
      <c r="R228" s="199">
        <f>Q228*H228</f>
        <v>0</v>
      </c>
      <c r="S228" s="199">
        <v>0</v>
      </c>
      <c r="T228" s="200">
        <f>S228*H228</f>
        <v>0</v>
      </c>
      <c r="U228" s="33"/>
      <c r="V228" s="33"/>
      <c r="W228" s="33"/>
      <c r="X228" s="33"/>
      <c r="Y228" s="33"/>
      <c r="Z228" s="33"/>
      <c r="AA228" s="33"/>
      <c r="AB228" s="33"/>
      <c r="AC228" s="33"/>
      <c r="AD228" s="33"/>
      <c r="AE228" s="33"/>
      <c r="AR228" s="201" t="s">
        <v>332</v>
      </c>
      <c r="AT228" s="201" t="s">
        <v>135</v>
      </c>
      <c r="AU228" s="201" t="s">
        <v>84</v>
      </c>
      <c r="AY228" s="16" t="s">
        <v>132</v>
      </c>
      <c r="BE228" s="202">
        <f>IF(N228="základní",J228,0)</f>
        <v>0</v>
      </c>
      <c r="BF228" s="202">
        <f>IF(N228="snížená",J228,0)</f>
        <v>0</v>
      </c>
      <c r="BG228" s="202">
        <f>IF(N228="zákl. přenesená",J228,0)</f>
        <v>0</v>
      </c>
      <c r="BH228" s="202">
        <f>IF(N228="sníž. přenesená",J228,0)</f>
        <v>0</v>
      </c>
      <c r="BI228" s="202">
        <f>IF(N228="nulová",J228,0)</f>
        <v>0</v>
      </c>
      <c r="BJ228" s="16" t="s">
        <v>84</v>
      </c>
      <c r="BK228" s="202">
        <f>ROUND(I228*H228,2)</f>
        <v>0</v>
      </c>
      <c r="BL228" s="16" t="s">
        <v>332</v>
      </c>
      <c r="BM228" s="201" t="s">
        <v>357</v>
      </c>
    </row>
    <row r="229" spans="1:65" s="2" customFormat="1" ht="28.8">
      <c r="A229" s="33"/>
      <c r="B229" s="34"/>
      <c r="C229" s="35"/>
      <c r="D229" s="203" t="s">
        <v>142</v>
      </c>
      <c r="E229" s="35"/>
      <c r="F229" s="204" t="s">
        <v>358</v>
      </c>
      <c r="G229" s="35"/>
      <c r="H229" s="35"/>
      <c r="I229" s="205"/>
      <c r="J229" s="35"/>
      <c r="K229" s="35"/>
      <c r="L229" s="38"/>
      <c r="M229" s="206"/>
      <c r="N229" s="207"/>
      <c r="O229" s="70"/>
      <c r="P229" s="70"/>
      <c r="Q229" s="70"/>
      <c r="R229" s="70"/>
      <c r="S229" s="70"/>
      <c r="T229" s="71"/>
      <c r="U229" s="33"/>
      <c r="V229" s="33"/>
      <c r="W229" s="33"/>
      <c r="X229" s="33"/>
      <c r="Y229" s="33"/>
      <c r="Z229" s="33"/>
      <c r="AA229" s="33"/>
      <c r="AB229" s="33"/>
      <c r="AC229" s="33"/>
      <c r="AD229" s="33"/>
      <c r="AE229" s="33"/>
      <c r="AT229" s="16" t="s">
        <v>142</v>
      </c>
      <c r="AU229" s="16" t="s">
        <v>84</v>
      </c>
    </row>
    <row r="230" spans="1:65" s="13" customFormat="1">
      <c r="B230" s="208"/>
      <c r="C230" s="209"/>
      <c r="D230" s="203" t="s">
        <v>155</v>
      </c>
      <c r="E230" s="210" t="s">
        <v>1</v>
      </c>
      <c r="F230" s="211" t="s">
        <v>359</v>
      </c>
      <c r="G230" s="209"/>
      <c r="H230" s="212">
        <v>6</v>
      </c>
      <c r="I230" s="213"/>
      <c r="J230" s="209"/>
      <c r="K230" s="209"/>
      <c r="L230" s="214"/>
      <c r="M230" s="230"/>
      <c r="N230" s="231"/>
      <c r="O230" s="231"/>
      <c r="P230" s="231"/>
      <c r="Q230" s="231"/>
      <c r="R230" s="231"/>
      <c r="S230" s="231"/>
      <c r="T230" s="232"/>
      <c r="AT230" s="218" t="s">
        <v>155</v>
      </c>
      <c r="AU230" s="218" t="s">
        <v>84</v>
      </c>
      <c r="AV230" s="13" t="s">
        <v>86</v>
      </c>
      <c r="AW230" s="13" t="s">
        <v>34</v>
      </c>
      <c r="AX230" s="13" t="s">
        <v>84</v>
      </c>
      <c r="AY230" s="218" t="s">
        <v>132</v>
      </c>
    </row>
    <row r="231" spans="1:65" s="2" customFormat="1" ht="6.9" customHeight="1">
      <c r="A231" s="33"/>
      <c r="B231" s="53"/>
      <c r="C231" s="54"/>
      <c r="D231" s="54"/>
      <c r="E231" s="54"/>
      <c r="F231" s="54"/>
      <c r="G231" s="54"/>
      <c r="H231" s="54"/>
      <c r="I231" s="54"/>
      <c r="J231" s="54"/>
      <c r="K231" s="54"/>
      <c r="L231" s="38"/>
      <c r="M231" s="33"/>
      <c r="O231" s="33"/>
      <c r="P231" s="33"/>
      <c r="Q231" s="33"/>
      <c r="R231" s="33"/>
      <c r="S231" s="33"/>
      <c r="T231" s="33"/>
      <c r="U231" s="33"/>
      <c r="V231" s="33"/>
      <c r="W231" s="33"/>
      <c r="X231" s="33"/>
      <c r="Y231" s="33"/>
      <c r="Z231" s="33"/>
      <c r="AA231" s="33"/>
      <c r="AB231" s="33"/>
      <c r="AC231" s="33"/>
      <c r="AD231" s="33"/>
      <c r="AE231" s="33"/>
    </row>
  </sheetData>
  <sheetProtection algorithmName="SHA-512" hashValue="K1iiMoJzc/tEeE9u2aIVBPdAoBpN96R2hw75UoEJy+7kHdZ/hGqSEwC+/4d8FPONxfhkl2xetAXpE2V6JTwe0A==" saltValue="5g6KgO1dn2xzSLgGkXvyakSxVv0BoZeS1Or2hv/0QPtIScFuEKJ510N/2E/8clPSwILR4U5liyHgR9OCP6vHFw==" spinCount="100000" sheet="1" objects="1" scenarios="1" formatColumns="0" formatRows="0" autoFilter="0"/>
  <autoFilter ref="C118:K23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9"/>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2"/>
      <c r="M2" s="252"/>
      <c r="N2" s="252"/>
      <c r="O2" s="252"/>
      <c r="P2" s="252"/>
      <c r="Q2" s="252"/>
      <c r="R2" s="252"/>
      <c r="S2" s="252"/>
      <c r="T2" s="252"/>
      <c r="U2" s="252"/>
      <c r="V2" s="252"/>
      <c r="AT2" s="16" t="s">
        <v>89</v>
      </c>
    </row>
    <row r="3" spans="1:46" s="1" customFormat="1" ht="6.9" customHeight="1">
      <c r="B3" s="114"/>
      <c r="C3" s="115"/>
      <c r="D3" s="115"/>
      <c r="E3" s="115"/>
      <c r="F3" s="115"/>
      <c r="G3" s="115"/>
      <c r="H3" s="115"/>
      <c r="I3" s="115"/>
      <c r="J3" s="115"/>
      <c r="K3" s="115"/>
      <c r="L3" s="19"/>
      <c r="AT3" s="16" t="s">
        <v>86</v>
      </c>
    </row>
    <row r="4" spans="1:46" s="1" customFormat="1" ht="24.9" customHeight="1">
      <c r="B4" s="19"/>
      <c r="D4" s="116" t="s">
        <v>106</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300" t="str">
        <f>'Rekapitulace stavby'!K6</f>
        <v>Oprava výhybek v žst. Kopřivnice, nákl. nádraží</v>
      </c>
      <c r="F7" s="301"/>
      <c r="G7" s="301"/>
      <c r="H7" s="301"/>
      <c r="L7" s="19"/>
    </row>
    <row r="8" spans="1:46" s="2" customFormat="1" ht="12" customHeight="1">
      <c r="A8" s="33"/>
      <c r="B8" s="38"/>
      <c r="C8" s="33"/>
      <c r="D8" s="118" t="s">
        <v>107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302" t="s">
        <v>360</v>
      </c>
      <c r="F9" s="303"/>
      <c r="G9" s="303"/>
      <c r="H9" s="303"/>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6. 4. 2023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4" t="str">
        <f>'Rekapitulace stavby'!E14</f>
        <v>Vyplň údaj</v>
      </c>
      <c r="F18" s="305"/>
      <c r="G18" s="305"/>
      <c r="H18" s="305"/>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6" t="s">
        <v>1</v>
      </c>
      <c r="F27" s="306"/>
      <c r="G27" s="306"/>
      <c r="H27" s="306"/>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ROUND(J119,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ROUND((SUM(BE119:BE288)),  2)</f>
        <v>0</v>
      </c>
      <c r="G33" s="33"/>
      <c r="H33" s="33"/>
      <c r="I33" s="129">
        <v>0.21</v>
      </c>
      <c r="J33" s="128">
        <f>ROUND(((SUM(BE119:BE288))*I33),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ROUND((SUM(BF119:BF288)),  2)</f>
        <v>0</v>
      </c>
      <c r="G34" s="33"/>
      <c r="H34" s="33"/>
      <c r="I34" s="129">
        <v>0.15</v>
      </c>
      <c r="J34" s="128">
        <f>ROUND(((SUM(BF119:BF288))*I34),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ROUND((SUM(BG119:BG288)),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ROUND((SUM(BH119:BH288)),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ROUND((SUM(BI119:BI288)),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109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8" t="str">
        <f>E7</f>
        <v>Oprava výhybek v žst. Kopřivnice, nákl. nádraží</v>
      </c>
      <c r="F85" s="299"/>
      <c r="G85" s="299"/>
      <c r="H85" s="29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107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6" t="str">
        <f>E9</f>
        <v>SO 02 - ST - Oprava přípojů v žst. Kopřivnice, nákl. nádraží</v>
      </c>
      <c r="F87" s="297"/>
      <c r="G87" s="297"/>
      <c r="H87" s="297"/>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Frenštát p.R.</v>
      </c>
      <c r="G89" s="35"/>
      <c r="H89" s="35"/>
      <c r="I89" s="28" t="s">
        <v>22</v>
      </c>
      <c r="J89" s="65" t="str">
        <f>IF(J12="","",J12)</f>
        <v>6. 4. 2023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110</v>
      </c>
      <c r="D94" s="149"/>
      <c r="E94" s="149"/>
      <c r="F94" s="149"/>
      <c r="G94" s="149"/>
      <c r="H94" s="149"/>
      <c r="I94" s="149"/>
      <c r="J94" s="150" t="s">
        <v>111</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112</v>
      </c>
      <c r="D96" s="35"/>
      <c r="E96" s="35"/>
      <c r="F96" s="35"/>
      <c r="G96" s="35"/>
      <c r="H96" s="35"/>
      <c r="I96" s="35"/>
      <c r="J96" s="83">
        <f>J119</f>
        <v>0</v>
      </c>
      <c r="K96" s="35"/>
      <c r="L96" s="50"/>
      <c r="S96" s="33"/>
      <c r="T96" s="33"/>
      <c r="U96" s="33"/>
      <c r="V96" s="33"/>
      <c r="W96" s="33"/>
      <c r="X96" s="33"/>
      <c r="Y96" s="33"/>
      <c r="Z96" s="33"/>
      <c r="AA96" s="33"/>
      <c r="AB96" s="33"/>
      <c r="AC96" s="33"/>
      <c r="AD96" s="33"/>
      <c r="AE96" s="33"/>
      <c r="AU96" s="16" t="s">
        <v>113</v>
      </c>
    </row>
    <row r="97" spans="1:31" s="9" customFormat="1" ht="24.9" customHeight="1">
      <c r="B97" s="152"/>
      <c r="C97" s="153"/>
      <c r="D97" s="154" t="s">
        <v>114</v>
      </c>
      <c r="E97" s="155"/>
      <c r="F97" s="155"/>
      <c r="G97" s="155"/>
      <c r="H97" s="155"/>
      <c r="I97" s="155"/>
      <c r="J97" s="156">
        <f>J120</f>
        <v>0</v>
      </c>
      <c r="K97" s="153"/>
      <c r="L97" s="157"/>
    </row>
    <row r="98" spans="1:31" s="10" customFormat="1" ht="19.95" customHeight="1">
      <c r="B98" s="158"/>
      <c r="C98" s="103"/>
      <c r="D98" s="159" t="s">
        <v>115</v>
      </c>
      <c r="E98" s="160"/>
      <c r="F98" s="160"/>
      <c r="G98" s="160"/>
      <c r="H98" s="160"/>
      <c r="I98" s="160"/>
      <c r="J98" s="161">
        <f>J121</f>
        <v>0</v>
      </c>
      <c r="K98" s="103"/>
      <c r="L98" s="162"/>
    </row>
    <row r="99" spans="1:31" s="9" customFormat="1" ht="24.9" customHeight="1">
      <c r="B99" s="152"/>
      <c r="C99" s="153"/>
      <c r="D99" s="154" t="s">
        <v>116</v>
      </c>
      <c r="E99" s="155"/>
      <c r="F99" s="155"/>
      <c r="G99" s="155"/>
      <c r="H99" s="155"/>
      <c r="I99" s="155"/>
      <c r="J99" s="156">
        <f>J272</f>
        <v>0</v>
      </c>
      <c r="K99" s="153"/>
      <c r="L99" s="157"/>
    </row>
    <row r="100" spans="1:31" s="2" customFormat="1" ht="21.75" customHeight="1">
      <c r="A100" s="33"/>
      <c r="B100" s="34"/>
      <c r="C100" s="35"/>
      <c r="D100" s="35"/>
      <c r="E100" s="35"/>
      <c r="F100" s="35"/>
      <c r="G100" s="35"/>
      <c r="H100" s="35"/>
      <c r="I100" s="35"/>
      <c r="J100" s="35"/>
      <c r="K100" s="35"/>
      <c r="L100" s="50"/>
      <c r="S100" s="33"/>
      <c r="T100" s="33"/>
      <c r="U100" s="33"/>
      <c r="V100" s="33"/>
      <c r="W100" s="33"/>
      <c r="X100" s="33"/>
      <c r="Y100" s="33"/>
      <c r="Z100" s="33"/>
      <c r="AA100" s="33"/>
      <c r="AB100" s="33"/>
      <c r="AC100" s="33"/>
      <c r="AD100" s="33"/>
      <c r="AE100" s="33"/>
    </row>
    <row r="101" spans="1:31" s="2" customFormat="1" ht="6.9" customHeight="1">
      <c r="A101" s="33"/>
      <c r="B101" s="53"/>
      <c r="C101" s="54"/>
      <c r="D101" s="54"/>
      <c r="E101" s="54"/>
      <c r="F101" s="54"/>
      <c r="G101" s="54"/>
      <c r="H101" s="54"/>
      <c r="I101" s="54"/>
      <c r="J101" s="54"/>
      <c r="K101" s="54"/>
      <c r="L101" s="50"/>
      <c r="S101" s="33"/>
      <c r="T101" s="33"/>
      <c r="U101" s="33"/>
      <c r="V101" s="33"/>
      <c r="W101" s="33"/>
      <c r="X101" s="33"/>
      <c r="Y101" s="33"/>
      <c r="Z101" s="33"/>
      <c r="AA101" s="33"/>
      <c r="AB101" s="33"/>
      <c r="AC101" s="33"/>
      <c r="AD101" s="33"/>
      <c r="AE101" s="33"/>
    </row>
    <row r="105" spans="1:31" s="2" customFormat="1" ht="6.9" customHeight="1">
      <c r="A105" s="33"/>
      <c r="B105" s="55"/>
      <c r="C105" s="56"/>
      <c r="D105" s="56"/>
      <c r="E105" s="56"/>
      <c r="F105" s="56"/>
      <c r="G105" s="56"/>
      <c r="H105" s="56"/>
      <c r="I105" s="56"/>
      <c r="J105" s="56"/>
      <c r="K105" s="56"/>
      <c r="L105" s="50"/>
      <c r="S105" s="33"/>
      <c r="T105" s="33"/>
      <c r="U105" s="33"/>
      <c r="V105" s="33"/>
      <c r="W105" s="33"/>
      <c r="X105" s="33"/>
      <c r="Y105" s="33"/>
      <c r="Z105" s="33"/>
      <c r="AA105" s="33"/>
      <c r="AB105" s="33"/>
      <c r="AC105" s="33"/>
      <c r="AD105" s="33"/>
      <c r="AE105" s="33"/>
    </row>
    <row r="106" spans="1:31" s="2" customFormat="1" ht="24.9" customHeight="1">
      <c r="A106" s="33"/>
      <c r="B106" s="34"/>
      <c r="C106" s="22" t="s">
        <v>117</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6.9" customHeight="1">
      <c r="A107" s="33"/>
      <c r="B107" s="34"/>
      <c r="C107" s="35"/>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16</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98" t="str">
        <f>E7</f>
        <v>Oprava výhybek v žst. Kopřivnice, nákl. nádraží</v>
      </c>
      <c r="F109" s="299"/>
      <c r="G109" s="299"/>
      <c r="H109" s="299"/>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107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6" t="str">
        <f>E9</f>
        <v>SO 02 - ST - Oprava přípojů v žst. Kopřivnice, nákl. nádraží</v>
      </c>
      <c r="F111" s="297"/>
      <c r="G111" s="297"/>
      <c r="H111" s="297"/>
      <c r="I111" s="35"/>
      <c r="J111" s="35"/>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20</v>
      </c>
      <c r="D113" s="35"/>
      <c r="E113" s="35"/>
      <c r="F113" s="26" t="str">
        <f>F12</f>
        <v>PS Frenštát p.R.</v>
      </c>
      <c r="G113" s="35"/>
      <c r="H113" s="35"/>
      <c r="I113" s="28" t="s">
        <v>22</v>
      </c>
      <c r="J113" s="65" t="str">
        <f>IF(J12="","",J12)</f>
        <v>6. 4. 2023</v>
      </c>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5.15" customHeight="1">
      <c r="A115" s="33"/>
      <c r="B115" s="34"/>
      <c r="C115" s="28" t="s">
        <v>24</v>
      </c>
      <c r="D115" s="35"/>
      <c r="E115" s="35"/>
      <c r="F115" s="26" t="str">
        <f>E15</f>
        <v>Správa železnic, státní organizace, OŘ Ostrava</v>
      </c>
      <c r="G115" s="35"/>
      <c r="H115" s="35"/>
      <c r="I115" s="28" t="s">
        <v>32</v>
      </c>
      <c r="J115" s="31" t="str">
        <f>E21</f>
        <v xml:space="preserve"> </v>
      </c>
      <c r="K115" s="35"/>
      <c r="L115" s="50"/>
      <c r="S115" s="33"/>
      <c r="T115" s="33"/>
      <c r="U115" s="33"/>
      <c r="V115" s="33"/>
      <c r="W115" s="33"/>
      <c r="X115" s="33"/>
      <c r="Y115" s="33"/>
      <c r="Z115" s="33"/>
      <c r="AA115" s="33"/>
      <c r="AB115" s="33"/>
      <c r="AC115" s="33"/>
      <c r="AD115" s="33"/>
      <c r="AE115" s="33"/>
    </row>
    <row r="116" spans="1:65" s="2" customFormat="1" ht="15.15" customHeight="1">
      <c r="A116" s="33"/>
      <c r="B116" s="34"/>
      <c r="C116" s="28" t="s">
        <v>30</v>
      </c>
      <c r="D116" s="35"/>
      <c r="E116" s="35"/>
      <c r="F116" s="26" t="str">
        <f>IF(E18="","",E18)</f>
        <v>Vyplň údaj</v>
      </c>
      <c r="G116" s="35"/>
      <c r="H116" s="35"/>
      <c r="I116" s="28" t="s">
        <v>35</v>
      </c>
      <c r="J116" s="31" t="str">
        <f>E24</f>
        <v xml:space="preserve"> </v>
      </c>
      <c r="K116" s="35"/>
      <c r="L116" s="50"/>
      <c r="S116" s="33"/>
      <c r="T116" s="33"/>
      <c r="U116" s="33"/>
      <c r="V116" s="33"/>
      <c r="W116" s="33"/>
      <c r="X116" s="33"/>
      <c r="Y116" s="33"/>
      <c r="Z116" s="33"/>
      <c r="AA116" s="33"/>
      <c r="AB116" s="33"/>
      <c r="AC116" s="33"/>
      <c r="AD116" s="33"/>
      <c r="AE116" s="33"/>
    </row>
    <row r="117" spans="1:65" s="2" customFormat="1" ht="10.35"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11" customFormat="1" ht="29.25" customHeight="1">
      <c r="A118" s="163"/>
      <c r="B118" s="164"/>
      <c r="C118" s="165" t="s">
        <v>118</v>
      </c>
      <c r="D118" s="166" t="s">
        <v>62</v>
      </c>
      <c r="E118" s="166" t="s">
        <v>58</v>
      </c>
      <c r="F118" s="166" t="s">
        <v>59</v>
      </c>
      <c r="G118" s="166" t="s">
        <v>119</v>
      </c>
      <c r="H118" s="166" t="s">
        <v>120</v>
      </c>
      <c r="I118" s="166" t="s">
        <v>121</v>
      </c>
      <c r="J118" s="166" t="s">
        <v>111</v>
      </c>
      <c r="K118" s="167" t="s">
        <v>122</v>
      </c>
      <c r="L118" s="168"/>
      <c r="M118" s="74" t="s">
        <v>1</v>
      </c>
      <c r="N118" s="75" t="s">
        <v>41</v>
      </c>
      <c r="O118" s="75" t="s">
        <v>123</v>
      </c>
      <c r="P118" s="75" t="s">
        <v>124</v>
      </c>
      <c r="Q118" s="75" t="s">
        <v>125</v>
      </c>
      <c r="R118" s="75" t="s">
        <v>126</v>
      </c>
      <c r="S118" s="75" t="s">
        <v>127</v>
      </c>
      <c r="T118" s="76" t="s">
        <v>128</v>
      </c>
      <c r="U118" s="163"/>
      <c r="V118" s="163"/>
      <c r="W118" s="163"/>
      <c r="X118" s="163"/>
      <c r="Y118" s="163"/>
      <c r="Z118" s="163"/>
      <c r="AA118" s="163"/>
      <c r="AB118" s="163"/>
      <c r="AC118" s="163"/>
      <c r="AD118" s="163"/>
      <c r="AE118" s="163"/>
    </row>
    <row r="119" spans="1:65" s="2" customFormat="1" ht="22.8" customHeight="1">
      <c r="A119" s="33"/>
      <c r="B119" s="34"/>
      <c r="C119" s="81" t="s">
        <v>129</v>
      </c>
      <c r="D119" s="35"/>
      <c r="E119" s="35"/>
      <c r="F119" s="35"/>
      <c r="G119" s="35"/>
      <c r="H119" s="35"/>
      <c r="I119" s="35"/>
      <c r="J119" s="169">
        <f>BK119</f>
        <v>0</v>
      </c>
      <c r="K119" s="35"/>
      <c r="L119" s="38"/>
      <c r="M119" s="77"/>
      <c r="N119" s="170"/>
      <c r="O119" s="78"/>
      <c r="P119" s="171">
        <f>P120+P272</f>
        <v>0</v>
      </c>
      <c r="Q119" s="78"/>
      <c r="R119" s="171">
        <f>R120+R272</f>
        <v>366.29344800000001</v>
      </c>
      <c r="S119" s="78"/>
      <c r="T119" s="172">
        <f>T120+T272</f>
        <v>0</v>
      </c>
      <c r="U119" s="33"/>
      <c r="V119" s="33"/>
      <c r="W119" s="33"/>
      <c r="X119" s="33"/>
      <c r="Y119" s="33"/>
      <c r="Z119" s="33"/>
      <c r="AA119" s="33"/>
      <c r="AB119" s="33"/>
      <c r="AC119" s="33"/>
      <c r="AD119" s="33"/>
      <c r="AE119" s="33"/>
      <c r="AT119" s="16" t="s">
        <v>76</v>
      </c>
      <c r="AU119" s="16" t="s">
        <v>113</v>
      </c>
      <c r="BK119" s="173">
        <f>BK120+BK272</f>
        <v>0</v>
      </c>
    </row>
    <row r="120" spans="1:65" s="12" customFormat="1" ht="25.95" customHeight="1">
      <c r="B120" s="174"/>
      <c r="C120" s="175"/>
      <c r="D120" s="176" t="s">
        <v>76</v>
      </c>
      <c r="E120" s="177" t="s">
        <v>130</v>
      </c>
      <c r="F120" s="177" t="s">
        <v>131</v>
      </c>
      <c r="G120" s="175"/>
      <c r="H120" s="175"/>
      <c r="I120" s="178"/>
      <c r="J120" s="179">
        <f>BK120</f>
        <v>0</v>
      </c>
      <c r="K120" s="175"/>
      <c r="L120" s="180"/>
      <c r="M120" s="181"/>
      <c r="N120" s="182"/>
      <c r="O120" s="182"/>
      <c r="P120" s="183">
        <f>P121</f>
        <v>0</v>
      </c>
      <c r="Q120" s="182"/>
      <c r="R120" s="183">
        <f>R121</f>
        <v>366.29344800000001</v>
      </c>
      <c r="S120" s="182"/>
      <c r="T120" s="184">
        <f>T121</f>
        <v>0</v>
      </c>
      <c r="AR120" s="185" t="s">
        <v>84</v>
      </c>
      <c r="AT120" s="186" t="s">
        <v>76</v>
      </c>
      <c r="AU120" s="186" t="s">
        <v>77</v>
      </c>
      <c r="AY120" s="185" t="s">
        <v>132</v>
      </c>
      <c r="BK120" s="187">
        <f>BK121</f>
        <v>0</v>
      </c>
    </row>
    <row r="121" spans="1:65" s="12" customFormat="1" ht="22.8" customHeight="1">
      <c r="B121" s="174"/>
      <c r="C121" s="175"/>
      <c r="D121" s="176" t="s">
        <v>76</v>
      </c>
      <c r="E121" s="188" t="s">
        <v>133</v>
      </c>
      <c r="F121" s="188" t="s">
        <v>134</v>
      </c>
      <c r="G121" s="175"/>
      <c r="H121" s="175"/>
      <c r="I121" s="178"/>
      <c r="J121" s="189">
        <f>BK121</f>
        <v>0</v>
      </c>
      <c r="K121" s="175"/>
      <c r="L121" s="180"/>
      <c r="M121" s="181"/>
      <c r="N121" s="182"/>
      <c r="O121" s="182"/>
      <c r="P121" s="183">
        <f>SUM(P122:P271)</f>
        <v>0</v>
      </c>
      <c r="Q121" s="182"/>
      <c r="R121" s="183">
        <f>SUM(R122:R271)</f>
        <v>366.29344800000001</v>
      </c>
      <c r="S121" s="182"/>
      <c r="T121" s="184">
        <f>SUM(T122:T271)</f>
        <v>0</v>
      </c>
      <c r="AR121" s="185" t="s">
        <v>84</v>
      </c>
      <c r="AT121" s="186" t="s">
        <v>76</v>
      </c>
      <c r="AU121" s="186" t="s">
        <v>84</v>
      </c>
      <c r="AY121" s="185" t="s">
        <v>132</v>
      </c>
      <c r="BK121" s="187">
        <f>SUM(BK122:BK271)</f>
        <v>0</v>
      </c>
    </row>
    <row r="122" spans="1:65" s="2" customFormat="1" ht="16.5" customHeight="1">
      <c r="A122" s="33"/>
      <c r="B122" s="34"/>
      <c r="C122" s="190" t="s">
        <v>84</v>
      </c>
      <c r="D122" s="190" t="s">
        <v>135</v>
      </c>
      <c r="E122" s="191" t="s">
        <v>136</v>
      </c>
      <c r="F122" s="192" t="s">
        <v>137</v>
      </c>
      <c r="G122" s="193" t="s">
        <v>138</v>
      </c>
      <c r="H122" s="194">
        <v>20</v>
      </c>
      <c r="I122" s="195"/>
      <c r="J122" s="196">
        <f>ROUND(I122*H122,2)</f>
        <v>0</v>
      </c>
      <c r="K122" s="192" t="s">
        <v>139</v>
      </c>
      <c r="L122" s="38"/>
      <c r="M122" s="197" t="s">
        <v>1</v>
      </c>
      <c r="N122" s="198" t="s">
        <v>42</v>
      </c>
      <c r="O122" s="70"/>
      <c r="P122" s="199">
        <f>O122*H122</f>
        <v>0</v>
      </c>
      <c r="Q122" s="199">
        <v>0</v>
      </c>
      <c r="R122" s="199">
        <f>Q122*H122</f>
        <v>0</v>
      </c>
      <c r="S122" s="199">
        <v>0</v>
      </c>
      <c r="T122" s="200">
        <f>S122*H122</f>
        <v>0</v>
      </c>
      <c r="U122" s="33"/>
      <c r="V122" s="33"/>
      <c r="W122" s="33"/>
      <c r="X122" s="33"/>
      <c r="Y122" s="33"/>
      <c r="Z122" s="33"/>
      <c r="AA122" s="33"/>
      <c r="AB122" s="33"/>
      <c r="AC122" s="33"/>
      <c r="AD122" s="33"/>
      <c r="AE122" s="33"/>
      <c r="AR122" s="201" t="s">
        <v>140</v>
      </c>
      <c r="AT122" s="201" t="s">
        <v>135</v>
      </c>
      <c r="AU122" s="201" t="s">
        <v>86</v>
      </c>
      <c r="AY122" s="16" t="s">
        <v>132</v>
      </c>
      <c r="BE122" s="202">
        <f>IF(N122="základní",J122,0)</f>
        <v>0</v>
      </c>
      <c r="BF122" s="202">
        <f>IF(N122="snížená",J122,0)</f>
        <v>0</v>
      </c>
      <c r="BG122" s="202">
        <f>IF(N122="zákl. přenesená",J122,0)</f>
        <v>0</v>
      </c>
      <c r="BH122" s="202">
        <f>IF(N122="sníž. přenesená",J122,0)</f>
        <v>0</v>
      </c>
      <c r="BI122" s="202">
        <f>IF(N122="nulová",J122,0)</f>
        <v>0</v>
      </c>
      <c r="BJ122" s="16" t="s">
        <v>84</v>
      </c>
      <c r="BK122" s="202">
        <f>ROUND(I122*H122,2)</f>
        <v>0</v>
      </c>
      <c r="BL122" s="16" t="s">
        <v>140</v>
      </c>
      <c r="BM122" s="201" t="s">
        <v>141</v>
      </c>
    </row>
    <row r="123" spans="1:65" s="2" customFormat="1" ht="19.2">
      <c r="A123" s="33"/>
      <c r="B123" s="34"/>
      <c r="C123" s="35"/>
      <c r="D123" s="203" t="s">
        <v>142</v>
      </c>
      <c r="E123" s="35"/>
      <c r="F123" s="204" t="s">
        <v>143</v>
      </c>
      <c r="G123" s="35"/>
      <c r="H123" s="35"/>
      <c r="I123" s="205"/>
      <c r="J123" s="35"/>
      <c r="K123" s="35"/>
      <c r="L123" s="38"/>
      <c r="M123" s="206"/>
      <c r="N123" s="207"/>
      <c r="O123" s="70"/>
      <c r="P123" s="70"/>
      <c r="Q123" s="70"/>
      <c r="R123" s="70"/>
      <c r="S123" s="70"/>
      <c r="T123" s="71"/>
      <c r="U123" s="33"/>
      <c r="V123" s="33"/>
      <c r="W123" s="33"/>
      <c r="X123" s="33"/>
      <c r="Y123" s="33"/>
      <c r="Z123" s="33"/>
      <c r="AA123" s="33"/>
      <c r="AB123" s="33"/>
      <c r="AC123" s="33"/>
      <c r="AD123" s="33"/>
      <c r="AE123" s="33"/>
      <c r="AT123" s="16" t="s">
        <v>142</v>
      </c>
      <c r="AU123" s="16" t="s">
        <v>86</v>
      </c>
    </row>
    <row r="124" spans="1:65" s="13" customFormat="1">
      <c r="B124" s="208"/>
      <c r="C124" s="209"/>
      <c r="D124" s="203" t="s">
        <v>155</v>
      </c>
      <c r="E124" s="210" t="s">
        <v>1</v>
      </c>
      <c r="F124" s="211" t="s">
        <v>361</v>
      </c>
      <c r="G124" s="209"/>
      <c r="H124" s="212">
        <v>20</v>
      </c>
      <c r="I124" s="213"/>
      <c r="J124" s="209"/>
      <c r="K124" s="209"/>
      <c r="L124" s="214"/>
      <c r="M124" s="215"/>
      <c r="N124" s="216"/>
      <c r="O124" s="216"/>
      <c r="P124" s="216"/>
      <c r="Q124" s="216"/>
      <c r="R124" s="216"/>
      <c r="S124" s="216"/>
      <c r="T124" s="217"/>
      <c r="AT124" s="218" t="s">
        <v>155</v>
      </c>
      <c r="AU124" s="218" t="s">
        <v>86</v>
      </c>
      <c r="AV124" s="13" t="s">
        <v>86</v>
      </c>
      <c r="AW124" s="13" t="s">
        <v>34</v>
      </c>
      <c r="AX124" s="13" t="s">
        <v>84</v>
      </c>
      <c r="AY124" s="218" t="s">
        <v>132</v>
      </c>
    </row>
    <row r="125" spans="1:65" s="2" customFormat="1" ht="16.5" customHeight="1">
      <c r="A125" s="33"/>
      <c r="B125" s="34"/>
      <c r="C125" s="190" t="s">
        <v>86</v>
      </c>
      <c r="D125" s="190" t="s">
        <v>135</v>
      </c>
      <c r="E125" s="191" t="s">
        <v>144</v>
      </c>
      <c r="F125" s="192" t="s">
        <v>145</v>
      </c>
      <c r="G125" s="193" t="s">
        <v>146</v>
      </c>
      <c r="H125" s="194">
        <v>2</v>
      </c>
      <c r="I125" s="195"/>
      <c r="J125" s="196">
        <f>ROUND(I125*H125,2)</f>
        <v>0</v>
      </c>
      <c r="K125" s="192" t="s">
        <v>139</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140</v>
      </c>
      <c r="AT125" s="201" t="s">
        <v>135</v>
      </c>
      <c r="AU125" s="201" t="s">
        <v>86</v>
      </c>
      <c r="AY125" s="16" t="s">
        <v>132</v>
      </c>
      <c r="BE125" s="202">
        <f>IF(N125="základní",J125,0)</f>
        <v>0</v>
      </c>
      <c r="BF125" s="202">
        <f>IF(N125="snížená",J125,0)</f>
        <v>0</v>
      </c>
      <c r="BG125" s="202">
        <f>IF(N125="zákl. přenesená",J125,0)</f>
        <v>0</v>
      </c>
      <c r="BH125" s="202">
        <f>IF(N125="sníž. přenesená",J125,0)</f>
        <v>0</v>
      </c>
      <c r="BI125" s="202">
        <f>IF(N125="nulová",J125,0)</f>
        <v>0</v>
      </c>
      <c r="BJ125" s="16" t="s">
        <v>84</v>
      </c>
      <c r="BK125" s="202">
        <f>ROUND(I125*H125,2)</f>
        <v>0</v>
      </c>
      <c r="BL125" s="16" t="s">
        <v>140</v>
      </c>
      <c r="BM125" s="201" t="s">
        <v>147</v>
      </c>
    </row>
    <row r="126" spans="1:65" s="2" customFormat="1" ht="28.8">
      <c r="A126" s="33"/>
      <c r="B126" s="34"/>
      <c r="C126" s="35"/>
      <c r="D126" s="203" t="s">
        <v>142</v>
      </c>
      <c r="E126" s="35"/>
      <c r="F126" s="204" t="s">
        <v>148</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142</v>
      </c>
      <c r="AU126" s="16" t="s">
        <v>86</v>
      </c>
    </row>
    <row r="127" spans="1:65" s="2" customFormat="1" ht="16.5" customHeight="1">
      <c r="A127" s="33"/>
      <c r="B127" s="34"/>
      <c r="C127" s="190" t="s">
        <v>149</v>
      </c>
      <c r="D127" s="190" t="s">
        <v>135</v>
      </c>
      <c r="E127" s="191" t="s">
        <v>362</v>
      </c>
      <c r="F127" s="192" t="s">
        <v>363</v>
      </c>
      <c r="G127" s="193" t="s">
        <v>364</v>
      </c>
      <c r="H127" s="194">
        <v>6.7000000000000004E-2</v>
      </c>
      <c r="I127" s="195"/>
      <c r="J127" s="196">
        <f>ROUND(I127*H127,2)</f>
        <v>0</v>
      </c>
      <c r="K127" s="192" t="s">
        <v>139</v>
      </c>
      <c r="L127" s="38"/>
      <c r="M127" s="197" t="s">
        <v>1</v>
      </c>
      <c r="N127" s="198" t="s">
        <v>42</v>
      </c>
      <c r="O127" s="70"/>
      <c r="P127" s="199">
        <f>O127*H127</f>
        <v>0</v>
      </c>
      <c r="Q127" s="199">
        <v>0</v>
      </c>
      <c r="R127" s="199">
        <f>Q127*H127</f>
        <v>0</v>
      </c>
      <c r="S127" s="199">
        <v>0</v>
      </c>
      <c r="T127" s="200">
        <f>S127*H127</f>
        <v>0</v>
      </c>
      <c r="U127" s="33"/>
      <c r="V127" s="33"/>
      <c r="W127" s="33"/>
      <c r="X127" s="33"/>
      <c r="Y127" s="33"/>
      <c r="Z127" s="33"/>
      <c r="AA127" s="33"/>
      <c r="AB127" s="33"/>
      <c r="AC127" s="33"/>
      <c r="AD127" s="33"/>
      <c r="AE127" s="33"/>
      <c r="AR127" s="201" t="s">
        <v>140</v>
      </c>
      <c r="AT127" s="201" t="s">
        <v>135</v>
      </c>
      <c r="AU127" s="201" t="s">
        <v>86</v>
      </c>
      <c r="AY127" s="16" t="s">
        <v>132</v>
      </c>
      <c r="BE127" s="202">
        <f>IF(N127="základní",J127,0)</f>
        <v>0</v>
      </c>
      <c r="BF127" s="202">
        <f>IF(N127="snížená",J127,0)</f>
        <v>0</v>
      </c>
      <c r="BG127" s="202">
        <f>IF(N127="zákl. přenesená",J127,0)</f>
        <v>0</v>
      </c>
      <c r="BH127" s="202">
        <f>IF(N127="sníž. přenesená",J127,0)</f>
        <v>0</v>
      </c>
      <c r="BI127" s="202">
        <f>IF(N127="nulová",J127,0)</f>
        <v>0</v>
      </c>
      <c r="BJ127" s="16" t="s">
        <v>84</v>
      </c>
      <c r="BK127" s="202">
        <f>ROUND(I127*H127,2)</f>
        <v>0</v>
      </c>
      <c r="BL127" s="16" t="s">
        <v>140</v>
      </c>
      <c r="BM127" s="201" t="s">
        <v>365</v>
      </c>
    </row>
    <row r="128" spans="1:65" s="2" customFormat="1" ht="28.8">
      <c r="A128" s="33"/>
      <c r="B128" s="34"/>
      <c r="C128" s="35"/>
      <c r="D128" s="203" t="s">
        <v>142</v>
      </c>
      <c r="E128" s="35"/>
      <c r="F128" s="204" t="s">
        <v>366</v>
      </c>
      <c r="G128" s="35"/>
      <c r="H128" s="35"/>
      <c r="I128" s="205"/>
      <c r="J128" s="35"/>
      <c r="K128" s="35"/>
      <c r="L128" s="38"/>
      <c r="M128" s="206"/>
      <c r="N128" s="207"/>
      <c r="O128" s="70"/>
      <c r="P128" s="70"/>
      <c r="Q128" s="70"/>
      <c r="R128" s="70"/>
      <c r="S128" s="70"/>
      <c r="T128" s="71"/>
      <c r="U128" s="33"/>
      <c r="V128" s="33"/>
      <c r="W128" s="33"/>
      <c r="X128" s="33"/>
      <c r="Y128" s="33"/>
      <c r="Z128" s="33"/>
      <c r="AA128" s="33"/>
      <c r="AB128" s="33"/>
      <c r="AC128" s="33"/>
      <c r="AD128" s="33"/>
      <c r="AE128" s="33"/>
      <c r="AT128" s="16" t="s">
        <v>142</v>
      </c>
      <c r="AU128" s="16" t="s">
        <v>86</v>
      </c>
    </row>
    <row r="129" spans="1:65" s="13" customFormat="1">
      <c r="B129" s="208"/>
      <c r="C129" s="209"/>
      <c r="D129" s="203" t="s">
        <v>155</v>
      </c>
      <c r="E129" s="210" t="s">
        <v>1</v>
      </c>
      <c r="F129" s="211" t="s">
        <v>367</v>
      </c>
      <c r="G129" s="209"/>
      <c r="H129" s="212">
        <v>6.7000000000000004E-2</v>
      </c>
      <c r="I129" s="213"/>
      <c r="J129" s="209"/>
      <c r="K129" s="209"/>
      <c r="L129" s="214"/>
      <c r="M129" s="215"/>
      <c r="N129" s="216"/>
      <c r="O129" s="216"/>
      <c r="P129" s="216"/>
      <c r="Q129" s="216"/>
      <c r="R129" s="216"/>
      <c r="S129" s="216"/>
      <c r="T129" s="217"/>
      <c r="AT129" s="218" t="s">
        <v>155</v>
      </c>
      <c r="AU129" s="218" t="s">
        <v>86</v>
      </c>
      <c r="AV129" s="13" t="s">
        <v>86</v>
      </c>
      <c r="AW129" s="13" t="s">
        <v>34</v>
      </c>
      <c r="AX129" s="13" t="s">
        <v>84</v>
      </c>
      <c r="AY129" s="218" t="s">
        <v>132</v>
      </c>
    </row>
    <row r="130" spans="1:65" s="2" customFormat="1" ht="16.5" customHeight="1">
      <c r="A130" s="33"/>
      <c r="B130" s="34"/>
      <c r="C130" s="190" t="s">
        <v>140</v>
      </c>
      <c r="D130" s="190" t="s">
        <v>135</v>
      </c>
      <c r="E130" s="191" t="s">
        <v>368</v>
      </c>
      <c r="F130" s="192" t="s">
        <v>369</v>
      </c>
      <c r="G130" s="193" t="s">
        <v>364</v>
      </c>
      <c r="H130" s="194">
        <v>4.0000000000000001E-3</v>
      </c>
      <c r="I130" s="195"/>
      <c r="J130" s="196">
        <f>ROUND(I130*H130,2)</f>
        <v>0</v>
      </c>
      <c r="K130" s="192" t="s">
        <v>139</v>
      </c>
      <c r="L130" s="38"/>
      <c r="M130" s="197" t="s">
        <v>1</v>
      </c>
      <c r="N130" s="198" t="s">
        <v>42</v>
      </c>
      <c r="O130" s="70"/>
      <c r="P130" s="199">
        <f>O130*H130</f>
        <v>0</v>
      </c>
      <c r="Q130" s="199">
        <v>0</v>
      </c>
      <c r="R130" s="199">
        <f>Q130*H130</f>
        <v>0</v>
      </c>
      <c r="S130" s="199">
        <v>0</v>
      </c>
      <c r="T130" s="200">
        <f>S130*H130</f>
        <v>0</v>
      </c>
      <c r="U130" s="33"/>
      <c r="V130" s="33"/>
      <c r="W130" s="33"/>
      <c r="X130" s="33"/>
      <c r="Y130" s="33"/>
      <c r="Z130" s="33"/>
      <c r="AA130" s="33"/>
      <c r="AB130" s="33"/>
      <c r="AC130" s="33"/>
      <c r="AD130" s="33"/>
      <c r="AE130" s="33"/>
      <c r="AR130" s="201" t="s">
        <v>140</v>
      </c>
      <c r="AT130" s="201" t="s">
        <v>135</v>
      </c>
      <c r="AU130" s="201" t="s">
        <v>86</v>
      </c>
      <c r="AY130" s="16" t="s">
        <v>132</v>
      </c>
      <c r="BE130" s="202">
        <f>IF(N130="základní",J130,0)</f>
        <v>0</v>
      </c>
      <c r="BF130" s="202">
        <f>IF(N130="snížená",J130,0)</f>
        <v>0</v>
      </c>
      <c r="BG130" s="202">
        <f>IF(N130="zákl. přenesená",J130,0)</f>
        <v>0</v>
      </c>
      <c r="BH130" s="202">
        <f>IF(N130="sníž. přenesená",J130,0)</f>
        <v>0</v>
      </c>
      <c r="BI130" s="202">
        <f>IF(N130="nulová",J130,0)</f>
        <v>0</v>
      </c>
      <c r="BJ130" s="16" t="s">
        <v>84</v>
      </c>
      <c r="BK130" s="202">
        <f>ROUND(I130*H130,2)</f>
        <v>0</v>
      </c>
      <c r="BL130" s="16" t="s">
        <v>140</v>
      </c>
      <c r="BM130" s="201" t="s">
        <v>370</v>
      </c>
    </row>
    <row r="131" spans="1:65" s="2" customFormat="1" ht="28.8">
      <c r="A131" s="33"/>
      <c r="B131" s="34"/>
      <c r="C131" s="35"/>
      <c r="D131" s="203" t="s">
        <v>142</v>
      </c>
      <c r="E131" s="35"/>
      <c r="F131" s="204" t="s">
        <v>371</v>
      </c>
      <c r="G131" s="35"/>
      <c r="H131" s="35"/>
      <c r="I131" s="205"/>
      <c r="J131" s="35"/>
      <c r="K131" s="35"/>
      <c r="L131" s="38"/>
      <c r="M131" s="206"/>
      <c r="N131" s="207"/>
      <c r="O131" s="70"/>
      <c r="P131" s="70"/>
      <c r="Q131" s="70"/>
      <c r="R131" s="70"/>
      <c r="S131" s="70"/>
      <c r="T131" s="71"/>
      <c r="U131" s="33"/>
      <c r="V131" s="33"/>
      <c r="W131" s="33"/>
      <c r="X131" s="33"/>
      <c r="Y131" s="33"/>
      <c r="Z131" s="33"/>
      <c r="AA131" s="33"/>
      <c r="AB131" s="33"/>
      <c r="AC131" s="33"/>
      <c r="AD131" s="33"/>
      <c r="AE131" s="33"/>
      <c r="AT131" s="16" t="s">
        <v>142</v>
      </c>
      <c r="AU131" s="16" t="s">
        <v>86</v>
      </c>
    </row>
    <row r="132" spans="1:65" s="13" customFormat="1">
      <c r="B132" s="208"/>
      <c r="C132" s="209"/>
      <c r="D132" s="203" t="s">
        <v>155</v>
      </c>
      <c r="E132" s="210" t="s">
        <v>1</v>
      </c>
      <c r="F132" s="211" t="s">
        <v>372</v>
      </c>
      <c r="G132" s="209"/>
      <c r="H132" s="212">
        <v>4.0000000000000001E-3</v>
      </c>
      <c r="I132" s="213"/>
      <c r="J132" s="209"/>
      <c r="K132" s="209"/>
      <c r="L132" s="214"/>
      <c r="M132" s="215"/>
      <c r="N132" s="216"/>
      <c r="O132" s="216"/>
      <c r="P132" s="216"/>
      <c r="Q132" s="216"/>
      <c r="R132" s="216"/>
      <c r="S132" s="216"/>
      <c r="T132" s="217"/>
      <c r="AT132" s="218" t="s">
        <v>155</v>
      </c>
      <c r="AU132" s="218" t="s">
        <v>86</v>
      </c>
      <c r="AV132" s="13" t="s">
        <v>86</v>
      </c>
      <c r="AW132" s="13" t="s">
        <v>34</v>
      </c>
      <c r="AX132" s="13" t="s">
        <v>84</v>
      </c>
      <c r="AY132" s="218" t="s">
        <v>132</v>
      </c>
    </row>
    <row r="133" spans="1:65" s="2" customFormat="1" ht="16.5" customHeight="1">
      <c r="A133" s="33"/>
      <c r="B133" s="34"/>
      <c r="C133" s="190" t="s">
        <v>133</v>
      </c>
      <c r="D133" s="190" t="s">
        <v>135</v>
      </c>
      <c r="E133" s="191" t="s">
        <v>373</v>
      </c>
      <c r="F133" s="192" t="s">
        <v>374</v>
      </c>
      <c r="G133" s="193" t="s">
        <v>159</v>
      </c>
      <c r="H133" s="194">
        <v>119.51900000000001</v>
      </c>
      <c r="I133" s="195"/>
      <c r="J133" s="196">
        <f>ROUND(I133*H133,2)</f>
        <v>0</v>
      </c>
      <c r="K133" s="192" t="s">
        <v>139</v>
      </c>
      <c r="L133" s="38"/>
      <c r="M133" s="197" t="s">
        <v>1</v>
      </c>
      <c r="N133" s="198" t="s">
        <v>42</v>
      </c>
      <c r="O133" s="70"/>
      <c r="P133" s="199">
        <f>O133*H133</f>
        <v>0</v>
      </c>
      <c r="Q133" s="199">
        <v>0</v>
      </c>
      <c r="R133" s="199">
        <f>Q133*H133</f>
        <v>0</v>
      </c>
      <c r="S133" s="199">
        <v>0</v>
      </c>
      <c r="T133" s="200">
        <f>S133*H133</f>
        <v>0</v>
      </c>
      <c r="U133" s="33"/>
      <c r="V133" s="33"/>
      <c r="W133" s="33"/>
      <c r="X133" s="33"/>
      <c r="Y133" s="33"/>
      <c r="Z133" s="33"/>
      <c r="AA133" s="33"/>
      <c r="AB133" s="33"/>
      <c r="AC133" s="33"/>
      <c r="AD133" s="33"/>
      <c r="AE133" s="33"/>
      <c r="AR133" s="201" t="s">
        <v>140</v>
      </c>
      <c r="AT133" s="201" t="s">
        <v>135</v>
      </c>
      <c r="AU133" s="201" t="s">
        <v>86</v>
      </c>
      <c r="AY133" s="16" t="s">
        <v>132</v>
      </c>
      <c r="BE133" s="202">
        <f>IF(N133="základní",J133,0)</f>
        <v>0</v>
      </c>
      <c r="BF133" s="202">
        <f>IF(N133="snížená",J133,0)</f>
        <v>0</v>
      </c>
      <c r="BG133" s="202">
        <f>IF(N133="zákl. přenesená",J133,0)</f>
        <v>0</v>
      </c>
      <c r="BH133" s="202">
        <f>IF(N133="sníž. přenesená",J133,0)</f>
        <v>0</v>
      </c>
      <c r="BI133" s="202">
        <f>IF(N133="nulová",J133,0)</f>
        <v>0</v>
      </c>
      <c r="BJ133" s="16" t="s">
        <v>84</v>
      </c>
      <c r="BK133" s="202">
        <f>ROUND(I133*H133,2)</f>
        <v>0</v>
      </c>
      <c r="BL133" s="16" t="s">
        <v>140</v>
      </c>
      <c r="BM133" s="201" t="s">
        <v>375</v>
      </c>
    </row>
    <row r="134" spans="1:65" s="2" customFormat="1" ht="28.8">
      <c r="A134" s="33"/>
      <c r="B134" s="34"/>
      <c r="C134" s="35"/>
      <c r="D134" s="203" t="s">
        <v>142</v>
      </c>
      <c r="E134" s="35"/>
      <c r="F134" s="204" t="s">
        <v>376</v>
      </c>
      <c r="G134" s="35"/>
      <c r="H134" s="35"/>
      <c r="I134" s="205"/>
      <c r="J134" s="35"/>
      <c r="K134" s="35"/>
      <c r="L134" s="38"/>
      <c r="M134" s="206"/>
      <c r="N134" s="207"/>
      <c r="O134" s="70"/>
      <c r="P134" s="70"/>
      <c r="Q134" s="70"/>
      <c r="R134" s="70"/>
      <c r="S134" s="70"/>
      <c r="T134" s="71"/>
      <c r="U134" s="33"/>
      <c r="V134" s="33"/>
      <c r="W134" s="33"/>
      <c r="X134" s="33"/>
      <c r="Y134" s="33"/>
      <c r="Z134" s="33"/>
      <c r="AA134" s="33"/>
      <c r="AB134" s="33"/>
      <c r="AC134" s="33"/>
      <c r="AD134" s="33"/>
      <c r="AE134" s="33"/>
      <c r="AT134" s="16" t="s">
        <v>142</v>
      </c>
      <c r="AU134" s="16" t="s">
        <v>86</v>
      </c>
    </row>
    <row r="135" spans="1:65" s="13" customFormat="1">
      <c r="B135" s="208"/>
      <c r="C135" s="209"/>
      <c r="D135" s="203" t="s">
        <v>155</v>
      </c>
      <c r="E135" s="210" t="s">
        <v>1</v>
      </c>
      <c r="F135" s="211" t="s">
        <v>377</v>
      </c>
      <c r="G135" s="209"/>
      <c r="H135" s="212">
        <v>56.01</v>
      </c>
      <c r="I135" s="213"/>
      <c r="J135" s="209"/>
      <c r="K135" s="209"/>
      <c r="L135" s="214"/>
      <c r="M135" s="215"/>
      <c r="N135" s="216"/>
      <c r="O135" s="216"/>
      <c r="P135" s="216"/>
      <c r="Q135" s="216"/>
      <c r="R135" s="216"/>
      <c r="S135" s="216"/>
      <c r="T135" s="217"/>
      <c r="AT135" s="218" t="s">
        <v>155</v>
      </c>
      <c r="AU135" s="218" t="s">
        <v>86</v>
      </c>
      <c r="AV135" s="13" t="s">
        <v>86</v>
      </c>
      <c r="AW135" s="13" t="s">
        <v>34</v>
      </c>
      <c r="AX135" s="13" t="s">
        <v>77</v>
      </c>
      <c r="AY135" s="218" t="s">
        <v>132</v>
      </c>
    </row>
    <row r="136" spans="1:65" s="13" customFormat="1">
      <c r="B136" s="208"/>
      <c r="C136" s="209"/>
      <c r="D136" s="203" t="s">
        <v>155</v>
      </c>
      <c r="E136" s="210" t="s">
        <v>1</v>
      </c>
      <c r="F136" s="211" t="s">
        <v>378</v>
      </c>
      <c r="G136" s="209"/>
      <c r="H136" s="212">
        <v>7.7450000000000001</v>
      </c>
      <c r="I136" s="213"/>
      <c r="J136" s="209"/>
      <c r="K136" s="209"/>
      <c r="L136" s="214"/>
      <c r="M136" s="215"/>
      <c r="N136" s="216"/>
      <c r="O136" s="216"/>
      <c r="P136" s="216"/>
      <c r="Q136" s="216"/>
      <c r="R136" s="216"/>
      <c r="S136" s="216"/>
      <c r="T136" s="217"/>
      <c r="AT136" s="218" t="s">
        <v>155</v>
      </c>
      <c r="AU136" s="218" t="s">
        <v>86</v>
      </c>
      <c r="AV136" s="13" t="s">
        <v>86</v>
      </c>
      <c r="AW136" s="13" t="s">
        <v>34</v>
      </c>
      <c r="AX136" s="13" t="s">
        <v>77</v>
      </c>
      <c r="AY136" s="218" t="s">
        <v>132</v>
      </c>
    </row>
    <row r="137" spans="1:65" s="13" customFormat="1">
      <c r="B137" s="208"/>
      <c r="C137" s="209"/>
      <c r="D137" s="203" t="s">
        <v>155</v>
      </c>
      <c r="E137" s="210" t="s">
        <v>1</v>
      </c>
      <c r="F137" s="211" t="s">
        <v>379</v>
      </c>
      <c r="G137" s="209"/>
      <c r="H137" s="212">
        <v>34.078000000000003</v>
      </c>
      <c r="I137" s="213"/>
      <c r="J137" s="209"/>
      <c r="K137" s="209"/>
      <c r="L137" s="214"/>
      <c r="M137" s="215"/>
      <c r="N137" s="216"/>
      <c r="O137" s="216"/>
      <c r="P137" s="216"/>
      <c r="Q137" s="216"/>
      <c r="R137" s="216"/>
      <c r="S137" s="216"/>
      <c r="T137" s="217"/>
      <c r="AT137" s="218" t="s">
        <v>155</v>
      </c>
      <c r="AU137" s="218" t="s">
        <v>86</v>
      </c>
      <c r="AV137" s="13" t="s">
        <v>86</v>
      </c>
      <c r="AW137" s="13" t="s">
        <v>34</v>
      </c>
      <c r="AX137" s="13" t="s">
        <v>77</v>
      </c>
      <c r="AY137" s="218" t="s">
        <v>132</v>
      </c>
    </row>
    <row r="138" spans="1:65" s="13" customFormat="1">
      <c r="B138" s="208"/>
      <c r="C138" s="209"/>
      <c r="D138" s="203" t="s">
        <v>155</v>
      </c>
      <c r="E138" s="210" t="s">
        <v>1</v>
      </c>
      <c r="F138" s="211" t="s">
        <v>380</v>
      </c>
      <c r="G138" s="209"/>
      <c r="H138" s="212">
        <v>9.2940000000000005</v>
      </c>
      <c r="I138" s="213"/>
      <c r="J138" s="209"/>
      <c r="K138" s="209"/>
      <c r="L138" s="214"/>
      <c r="M138" s="215"/>
      <c r="N138" s="216"/>
      <c r="O138" s="216"/>
      <c r="P138" s="216"/>
      <c r="Q138" s="216"/>
      <c r="R138" s="216"/>
      <c r="S138" s="216"/>
      <c r="T138" s="217"/>
      <c r="AT138" s="218" t="s">
        <v>155</v>
      </c>
      <c r="AU138" s="218" t="s">
        <v>86</v>
      </c>
      <c r="AV138" s="13" t="s">
        <v>86</v>
      </c>
      <c r="AW138" s="13" t="s">
        <v>34</v>
      </c>
      <c r="AX138" s="13" t="s">
        <v>77</v>
      </c>
      <c r="AY138" s="218" t="s">
        <v>132</v>
      </c>
    </row>
    <row r="139" spans="1:65" s="13" customFormat="1">
      <c r="B139" s="208"/>
      <c r="C139" s="209"/>
      <c r="D139" s="203" t="s">
        <v>155</v>
      </c>
      <c r="E139" s="210" t="s">
        <v>1</v>
      </c>
      <c r="F139" s="211" t="s">
        <v>381</v>
      </c>
      <c r="G139" s="209"/>
      <c r="H139" s="212">
        <v>12.391999999999999</v>
      </c>
      <c r="I139" s="213"/>
      <c r="J139" s="209"/>
      <c r="K139" s="209"/>
      <c r="L139" s="214"/>
      <c r="M139" s="215"/>
      <c r="N139" s="216"/>
      <c r="O139" s="216"/>
      <c r="P139" s="216"/>
      <c r="Q139" s="216"/>
      <c r="R139" s="216"/>
      <c r="S139" s="216"/>
      <c r="T139" s="217"/>
      <c r="AT139" s="218" t="s">
        <v>155</v>
      </c>
      <c r="AU139" s="218" t="s">
        <v>86</v>
      </c>
      <c r="AV139" s="13" t="s">
        <v>86</v>
      </c>
      <c r="AW139" s="13" t="s">
        <v>34</v>
      </c>
      <c r="AX139" s="13" t="s">
        <v>77</v>
      </c>
      <c r="AY139" s="218" t="s">
        <v>132</v>
      </c>
    </row>
    <row r="140" spans="1:65" s="14" customFormat="1">
      <c r="B140" s="233"/>
      <c r="C140" s="234"/>
      <c r="D140" s="203" t="s">
        <v>155</v>
      </c>
      <c r="E140" s="235" t="s">
        <v>1</v>
      </c>
      <c r="F140" s="236" t="s">
        <v>382</v>
      </c>
      <c r="G140" s="234"/>
      <c r="H140" s="237">
        <v>119.51899999999999</v>
      </c>
      <c r="I140" s="238"/>
      <c r="J140" s="234"/>
      <c r="K140" s="234"/>
      <c r="L140" s="239"/>
      <c r="M140" s="240"/>
      <c r="N140" s="241"/>
      <c r="O140" s="241"/>
      <c r="P140" s="241"/>
      <c r="Q140" s="241"/>
      <c r="R140" s="241"/>
      <c r="S140" s="241"/>
      <c r="T140" s="242"/>
      <c r="AT140" s="243" t="s">
        <v>155</v>
      </c>
      <c r="AU140" s="243" t="s">
        <v>86</v>
      </c>
      <c r="AV140" s="14" t="s">
        <v>140</v>
      </c>
      <c r="AW140" s="14" t="s">
        <v>34</v>
      </c>
      <c r="AX140" s="14" t="s">
        <v>84</v>
      </c>
      <c r="AY140" s="243" t="s">
        <v>132</v>
      </c>
    </row>
    <row r="141" spans="1:65" s="2" customFormat="1" ht="16.5" customHeight="1">
      <c r="A141" s="33"/>
      <c r="B141" s="34"/>
      <c r="C141" s="190" t="s">
        <v>168</v>
      </c>
      <c r="D141" s="190" t="s">
        <v>135</v>
      </c>
      <c r="E141" s="191" t="s">
        <v>163</v>
      </c>
      <c r="F141" s="192" t="s">
        <v>164</v>
      </c>
      <c r="G141" s="193" t="s">
        <v>159</v>
      </c>
      <c r="H141" s="194">
        <v>72.42</v>
      </c>
      <c r="I141" s="195"/>
      <c r="J141" s="196">
        <f>ROUND(I141*H141,2)</f>
        <v>0</v>
      </c>
      <c r="K141" s="192" t="s">
        <v>139</v>
      </c>
      <c r="L141" s="38"/>
      <c r="M141" s="197" t="s">
        <v>1</v>
      </c>
      <c r="N141" s="198" t="s">
        <v>42</v>
      </c>
      <c r="O141" s="70"/>
      <c r="P141" s="199">
        <f>O141*H141</f>
        <v>0</v>
      </c>
      <c r="Q141" s="199">
        <v>0</v>
      </c>
      <c r="R141" s="199">
        <f>Q141*H141</f>
        <v>0</v>
      </c>
      <c r="S141" s="199">
        <v>0</v>
      </c>
      <c r="T141" s="200">
        <f>S141*H141</f>
        <v>0</v>
      </c>
      <c r="U141" s="33"/>
      <c r="V141" s="33"/>
      <c r="W141" s="33"/>
      <c r="X141" s="33"/>
      <c r="Y141" s="33"/>
      <c r="Z141" s="33"/>
      <c r="AA141" s="33"/>
      <c r="AB141" s="33"/>
      <c r="AC141" s="33"/>
      <c r="AD141" s="33"/>
      <c r="AE141" s="33"/>
      <c r="AR141" s="201" t="s">
        <v>140</v>
      </c>
      <c r="AT141" s="201" t="s">
        <v>135</v>
      </c>
      <c r="AU141" s="201" t="s">
        <v>86</v>
      </c>
      <c r="AY141" s="16" t="s">
        <v>132</v>
      </c>
      <c r="BE141" s="202">
        <f>IF(N141="základní",J141,0)</f>
        <v>0</v>
      </c>
      <c r="BF141" s="202">
        <f>IF(N141="snížená",J141,0)</f>
        <v>0</v>
      </c>
      <c r="BG141" s="202">
        <f>IF(N141="zákl. přenesená",J141,0)</f>
        <v>0</v>
      </c>
      <c r="BH141" s="202">
        <f>IF(N141="sníž. přenesená",J141,0)</f>
        <v>0</v>
      </c>
      <c r="BI141" s="202">
        <f>IF(N141="nulová",J141,0)</f>
        <v>0</v>
      </c>
      <c r="BJ141" s="16" t="s">
        <v>84</v>
      </c>
      <c r="BK141" s="202">
        <f>ROUND(I141*H141,2)</f>
        <v>0</v>
      </c>
      <c r="BL141" s="16" t="s">
        <v>140</v>
      </c>
      <c r="BM141" s="201" t="s">
        <v>165</v>
      </c>
    </row>
    <row r="142" spans="1:65" s="2" customFormat="1" ht="19.2">
      <c r="A142" s="33"/>
      <c r="B142" s="34"/>
      <c r="C142" s="35"/>
      <c r="D142" s="203" t="s">
        <v>142</v>
      </c>
      <c r="E142" s="35"/>
      <c r="F142" s="204" t="s">
        <v>166</v>
      </c>
      <c r="G142" s="35"/>
      <c r="H142" s="35"/>
      <c r="I142" s="205"/>
      <c r="J142" s="35"/>
      <c r="K142" s="35"/>
      <c r="L142" s="38"/>
      <c r="M142" s="206"/>
      <c r="N142" s="207"/>
      <c r="O142" s="70"/>
      <c r="P142" s="70"/>
      <c r="Q142" s="70"/>
      <c r="R142" s="70"/>
      <c r="S142" s="70"/>
      <c r="T142" s="71"/>
      <c r="U142" s="33"/>
      <c r="V142" s="33"/>
      <c r="W142" s="33"/>
      <c r="X142" s="33"/>
      <c r="Y142" s="33"/>
      <c r="Z142" s="33"/>
      <c r="AA142" s="33"/>
      <c r="AB142" s="33"/>
      <c r="AC142" s="33"/>
      <c r="AD142" s="33"/>
      <c r="AE142" s="33"/>
      <c r="AT142" s="16" t="s">
        <v>142</v>
      </c>
      <c r="AU142" s="16" t="s">
        <v>86</v>
      </c>
    </row>
    <row r="143" spans="1:65" s="13" customFormat="1">
      <c r="B143" s="208"/>
      <c r="C143" s="209"/>
      <c r="D143" s="203" t="s">
        <v>155</v>
      </c>
      <c r="E143" s="210" t="s">
        <v>1</v>
      </c>
      <c r="F143" s="211" t="s">
        <v>383</v>
      </c>
      <c r="G143" s="209"/>
      <c r="H143" s="212">
        <v>30.6</v>
      </c>
      <c r="I143" s="213"/>
      <c r="J143" s="209"/>
      <c r="K143" s="209"/>
      <c r="L143" s="214"/>
      <c r="M143" s="215"/>
      <c r="N143" s="216"/>
      <c r="O143" s="216"/>
      <c r="P143" s="216"/>
      <c r="Q143" s="216"/>
      <c r="R143" s="216"/>
      <c r="S143" s="216"/>
      <c r="T143" s="217"/>
      <c r="AT143" s="218" t="s">
        <v>155</v>
      </c>
      <c r="AU143" s="218" t="s">
        <v>86</v>
      </c>
      <c r="AV143" s="13" t="s">
        <v>86</v>
      </c>
      <c r="AW143" s="13" t="s">
        <v>34</v>
      </c>
      <c r="AX143" s="13" t="s">
        <v>77</v>
      </c>
      <c r="AY143" s="218" t="s">
        <v>132</v>
      </c>
    </row>
    <row r="144" spans="1:65" s="13" customFormat="1">
      <c r="B144" s="208"/>
      <c r="C144" s="209"/>
      <c r="D144" s="203" t="s">
        <v>155</v>
      </c>
      <c r="E144" s="210" t="s">
        <v>1</v>
      </c>
      <c r="F144" s="211" t="s">
        <v>384</v>
      </c>
      <c r="G144" s="209"/>
      <c r="H144" s="212">
        <v>5.0999999999999996</v>
      </c>
      <c r="I144" s="213"/>
      <c r="J144" s="209"/>
      <c r="K144" s="209"/>
      <c r="L144" s="214"/>
      <c r="M144" s="215"/>
      <c r="N144" s="216"/>
      <c r="O144" s="216"/>
      <c r="P144" s="216"/>
      <c r="Q144" s="216"/>
      <c r="R144" s="216"/>
      <c r="S144" s="216"/>
      <c r="T144" s="217"/>
      <c r="AT144" s="218" t="s">
        <v>155</v>
      </c>
      <c r="AU144" s="218" t="s">
        <v>86</v>
      </c>
      <c r="AV144" s="13" t="s">
        <v>86</v>
      </c>
      <c r="AW144" s="13" t="s">
        <v>34</v>
      </c>
      <c r="AX144" s="13" t="s">
        <v>77</v>
      </c>
      <c r="AY144" s="218" t="s">
        <v>132</v>
      </c>
    </row>
    <row r="145" spans="1:65" s="13" customFormat="1">
      <c r="B145" s="208"/>
      <c r="C145" s="209"/>
      <c r="D145" s="203" t="s">
        <v>155</v>
      </c>
      <c r="E145" s="210" t="s">
        <v>1</v>
      </c>
      <c r="F145" s="211" t="s">
        <v>385</v>
      </c>
      <c r="G145" s="209"/>
      <c r="H145" s="212">
        <v>22.44</v>
      </c>
      <c r="I145" s="213"/>
      <c r="J145" s="209"/>
      <c r="K145" s="209"/>
      <c r="L145" s="214"/>
      <c r="M145" s="215"/>
      <c r="N145" s="216"/>
      <c r="O145" s="216"/>
      <c r="P145" s="216"/>
      <c r="Q145" s="216"/>
      <c r="R145" s="216"/>
      <c r="S145" s="216"/>
      <c r="T145" s="217"/>
      <c r="AT145" s="218" t="s">
        <v>155</v>
      </c>
      <c r="AU145" s="218" t="s">
        <v>86</v>
      </c>
      <c r="AV145" s="13" t="s">
        <v>86</v>
      </c>
      <c r="AW145" s="13" t="s">
        <v>34</v>
      </c>
      <c r="AX145" s="13" t="s">
        <v>77</v>
      </c>
      <c r="AY145" s="218" t="s">
        <v>132</v>
      </c>
    </row>
    <row r="146" spans="1:65" s="13" customFormat="1">
      <c r="B146" s="208"/>
      <c r="C146" s="209"/>
      <c r="D146" s="203" t="s">
        <v>155</v>
      </c>
      <c r="E146" s="210" t="s">
        <v>1</v>
      </c>
      <c r="F146" s="211" t="s">
        <v>386</v>
      </c>
      <c r="G146" s="209"/>
      <c r="H146" s="212">
        <v>6.12</v>
      </c>
      <c r="I146" s="213"/>
      <c r="J146" s="209"/>
      <c r="K146" s="209"/>
      <c r="L146" s="214"/>
      <c r="M146" s="215"/>
      <c r="N146" s="216"/>
      <c r="O146" s="216"/>
      <c r="P146" s="216"/>
      <c r="Q146" s="216"/>
      <c r="R146" s="216"/>
      <c r="S146" s="216"/>
      <c r="T146" s="217"/>
      <c r="AT146" s="218" t="s">
        <v>155</v>
      </c>
      <c r="AU146" s="218" t="s">
        <v>86</v>
      </c>
      <c r="AV146" s="13" t="s">
        <v>86</v>
      </c>
      <c r="AW146" s="13" t="s">
        <v>34</v>
      </c>
      <c r="AX146" s="13" t="s">
        <v>77</v>
      </c>
      <c r="AY146" s="218" t="s">
        <v>132</v>
      </c>
    </row>
    <row r="147" spans="1:65" s="13" customFormat="1">
      <c r="B147" s="208"/>
      <c r="C147" s="209"/>
      <c r="D147" s="203" t="s">
        <v>155</v>
      </c>
      <c r="E147" s="210" t="s">
        <v>1</v>
      </c>
      <c r="F147" s="211" t="s">
        <v>387</v>
      </c>
      <c r="G147" s="209"/>
      <c r="H147" s="212">
        <v>8.16</v>
      </c>
      <c r="I147" s="213"/>
      <c r="J147" s="209"/>
      <c r="K147" s="209"/>
      <c r="L147" s="214"/>
      <c r="M147" s="215"/>
      <c r="N147" s="216"/>
      <c r="O147" s="216"/>
      <c r="P147" s="216"/>
      <c r="Q147" s="216"/>
      <c r="R147" s="216"/>
      <c r="S147" s="216"/>
      <c r="T147" s="217"/>
      <c r="AT147" s="218" t="s">
        <v>155</v>
      </c>
      <c r="AU147" s="218" t="s">
        <v>86</v>
      </c>
      <c r="AV147" s="13" t="s">
        <v>86</v>
      </c>
      <c r="AW147" s="13" t="s">
        <v>34</v>
      </c>
      <c r="AX147" s="13" t="s">
        <v>77</v>
      </c>
      <c r="AY147" s="218" t="s">
        <v>132</v>
      </c>
    </row>
    <row r="148" spans="1:65" s="14" customFormat="1">
      <c r="B148" s="233"/>
      <c r="C148" s="234"/>
      <c r="D148" s="203" t="s">
        <v>155</v>
      </c>
      <c r="E148" s="235" t="s">
        <v>1</v>
      </c>
      <c r="F148" s="236" t="s">
        <v>382</v>
      </c>
      <c r="G148" s="234"/>
      <c r="H148" s="237">
        <v>72.42</v>
      </c>
      <c r="I148" s="238"/>
      <c r="J148" s="234"/>
      <c r="K148" s="234"/>
      <c r="L148" s="239"/>
      <c r="M148" s="240"/>
      <c r="N148" s="241"/>
      <c r="O148" s="241"/>
      <c r="P148" s="241"/>
      <c r="Q148" s="241"/>
      <c r="R148" s="241"/>
      <c r="S148" s="241"/>
      <c r="T148" s="242"/>
      <c r="AT148" s="243" t="s">
        <v>155</v>
      </c>
      <c r="AU148" s="243" t="s">
        <v>86</v>
      </c>
      <c r="AV148" s="14" t="s">
        <v>140</v>
      </c>
      <c r="AW148" s="14" t="s">
        <v>34</v>
      </c>
      <c r="AX148" s="14" t="s">
        <v>84</v>
      </c>
      <c r="AY148" s="243" t="s">
        <v>132</v>
      </c>
    </row>
    <row r="149" spans="1:65" s="2" customFormat="1" ht="16.5" customHeight="1">
      <c r="A149" s="33"/>
      <c r="B149" s="34"/>
      <c r="C149" s="190" t="s">
        <v>174</v>
      </c>
      <c r="D149" s="190" t="s">
        <v>135</v>
      </c>
      <c r="E149" s="191" t="s">
        <v>169</v>
      </c>
      <c r="F149" s="192" t="s">
        <v>170</v>
      </c>
      <c r="G149" s="193" t="s">
        <v>171</v>
      </c>
      <c r="H149" s="194">
        <v>500</v>
      </c>
      <c r="I149" s="195"/>
      <c r="J149" s="196">
        <f>ROUND(I149*H149,2)</f>
        <v>0</v>
      </c>
      <c r="K149" s="192" t="s">
        <v>139</v>
      </c>
      <c r="L149" s="38"/>
      <c r="M149" s="197" t="s">
        <v>1</v>
      </c>
      <c r="N149" s="198"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140</v>
      </c>
      <c r="AT149" s="201" t="s">
        <v>135</v>
      </c>
      <c r="AU149" s="201" t="s">
        <v>86</v>
      </c>
      <c r="AY149" s="16" t="s">
        <v>132</v>
      </c>
      <c r="BE149" s="202">
        <f>IF(N149="základní",J149,0)</f>
        <v>0</v>
      </c>
      <c r="BF149" s="202">
        <f>IF(N149="snížená",J149,0)</f>
        <v>0</v>
      </c>
      <c r="BG149" s="202">
        <f>IF(N149="zákl. přenesená",J149,0)</f>
        <v>0</v>
      </c>
      <c r="BH149" s="202">
        <f>IF(N149="sníž. přenesená",J149,0)</f>
        <v>0</v>
      </c>
      <c r="BI149" s="202">
        <f>IF(N149="nulová",J149,0)</f>
        <v>0</v>
      </c>
      <c r="BJ149" s="16" t="s">
        <v>84</v>
      </c>
      <c r="BK149" s="202">
        <f>ROUND(I149*H149,2)</f>
        <v>0</v>
      </c>
      <c r="BL149" s="16" t="s">
        <v>140</v>
      </c>
      <c r="BM149" s="201" t="s">
        <v>388</v>
      </c>
    </row>
    <row r="150" spans="1:65" s="2" customFormat="1" ht="19.2">
      <c r="A150" s="33"/>
      <c r="B150" s="34"/>
      <c r="C150" s="35"/>
      <c r="D150" s="203" t="s">
        <v>142</v>
      </c>
      <c r="E150" s="35"/>
      <c r="F150" s="204" t="s">
        <v>173</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142</v>
      </c>
      <c r="AU150" s="16" t="s">
        <v>86</v>
      </c>
    </row>
    <row r="151" spans="1:65" s="2" customFormat="1" ht="16.5" customHeight="1">
      <c r="A151" s="33"/>
      <c r="B151" s="34"/>
      <c r="C151" s="190" t="s">
        <v>180</v>
      </c>
      <c r="D151" s="190" t="s">
        <v>135</v>
      </c>
      <c r="E151" s="191" t="s">
        <v>175</v>
      </c>
      <c r="F151" s="192" t="s">
        <v>176</v>
      </c>
      <c r="G151" s="193" t="s">
        <v>171</v>
      </c>
      <c r="H151" s="194">
        <v>241.4</v>
      </c>
      <c r="I151" s="195"/>
      <c r="J151" s="196">
        <f>ROUND(I151*H151,2)</f>
        <v>0</v>
      </c>
      <c r="K151" s="192" t="s">
        <v>139</v>
      </c>
      <c r="L151" s="38"/>
      <c r="M151" s="197" t="s">
        <v>1</v>
      </c>
      <c r="N151" s="198"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140</v>
      </c>
      <c r="AT151" s="201" t="s">
        <v>135</v>
      </c>
      <c r="AU151" s="201" t="s">
        <v>86</v>
      </c>
      <c r="AY151" s="16" t="s">
        <v>132</v>
      </c>
      <c r="BE151" s="202">
        <f>IF(N151="základní",J151,0)</f>
        <v>0</v>
      </c>
      <c r="BF151" s="202">
        <f>IF(N151="snížená",J151,0)</f>
        <v>0</v>
      </c>
      <c r="BG151" s="202">
        <f>IF(N151="zákl. přenesená",J151,0)</f>
        <v>0</v>
      </c>
      <c r="BH151" s="202">
        <f>IF(N151="sníž. přenesená",J151,0)</f>
        <v>0</v>
      </c>
      <c r="BI151" s="202">
        <f>IF(N151="nulová",J151,0)</f>
        <v>0</v>
      </c>
      <c r="BJ151" s="16" t="s">
        <v>84</v>
      </c>
      <c r="BK151" s="202">
        <f>ROUND(I151*H151,2)</f>
        <v>0</v>
      </c>
      <c r="BL151" s="16" t="s">
        <v>140</v>
      </c>
      <c r="BM151" s="201" t="s">
        <v>177</v>
      </c>
    </row>
    <row r="152" spans="1:65" s="2" customFormat="1" ht="19.2">
      <c r="A152" s="33"/>
      <c r="B152" s="34"/>
      <c r="C152" s="35"/>
      <c r="D152" s="203" t="s">
        <v>142</v>
      </c>
      <c r="E152" s="35"/>
      <c r="F152" s="204" t="s">
        <v>178</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142</v>
      </c>
      <c r="AU152" s="16" t="s">
        <v>86</v>
      </c>
    </row>
    <row r="153" spans="1:65" s="13" customFormat="1">
      <c r="B153" s="208"/>
      <c r="C153" s="209"/>
      <c r="D153" s="203" t="s">
        <v>155</v>
      </c>
      <c r="E153" s="210" t="s">
        <v>1</v>
      </c>
      <c r="F153" s="211" t="s">
        <v>389</v>
      </c>
      <c r="G153" s="209"/>
      <c r="H153" s="212">
        <v>102</v>
      </c>
      <c r="I153" s="213"/>
      <c r="J153" s="209"/>
      <c r="K153" s="209"/>
      <c r="L153" s="214"/>
      <c r="M153" s="215"/>
      <c r="N153" s="216"/>
      <c r="O153" s="216"/>
      <c r="P153" s="216"/>
      <c r="Q153" s="216"/>
      <c r="R153" s="216"/>
      <c r="S153" s="216"/>
      <c r="T153" s="217"/>
      <c r="AT153" s="218" t="s">
        <v>155</v>
      </c>
      <c r="AU153" s="218" t="s">
        <v>86</v>
      </c>
      <c r="AV153" s="13" t="s">
        <v>86</v>
      </c>
      <c r="AW153" s="13" t="s">
        <v>34</v>
      </c>
      <c r="AX153" s="13" t="s">
        <v>77</v>
      </c>
      <c r="AY153" s="218" t="s">
        <v>132</v>
      </c>
    </row>
    <row r="154" spans="1:65" s="13" customFormat="1">
      <c r="B154" s="208"/>
      <c r="C154" s="209"/>
      <c r="D154" s="203" t="s">
        <v>155</v>
      </c>
      <c r="E154" s="210" t="s">
        <v>1</v>
      </c>
      <c r="F154" s="211" t="s">
        <v>390</v>
      </c>
      <c r="G154" s="209"/>
      <c r="H154" s="212">
        <v>17</v>
      </c>
      <c r="I154" s="213"/>
      <c r="J154" s="209"/>
      <c r="K154" s="209"/>
      <c r="L154" s="214"/>
      <c r="M154" s="215"/>
      <c r="N154" s="216"/>
      <c r="O154" s="216"/>
      <c r="P154" s="216"/>
      <c r="Q154" s="216"/>
      <c r="R154" s="216"/>
      <c r="S154" s="216"/>
      <c r="T154" s="217"/>
      <c r="AT154" s="218" t="s">
        <v>155</v>
      </c>
      <c r="AU154" s="218" t="s">
        <v>86</v>
      </c>
      <c r="AV154" s="13" t="s">
        <v>86</v>
      </c>
      <c r="AW154" s="13" t="s">
        <v>34</v>
      </c>
      <c r="AX154" s="13" t="s">
        <v>77</v>
      </c>
      <c r="AY154" s="218" t="s">
        <v>132</v>
      </c>
    </row>
    <row r="155" spans="1:65" s="13" customFormat="1">
      <c r="B155" s="208"/>
      <c r="C155" s="209"/>
      <c r="D155" s="203" t="s">
        <v>155</v>
      </c>
      <c r="E155" s="210" t="s">
        <v>1</v>
      </c>
      <c r="F155" s="211" t="s">
        <v>391</v>
      </c>
      <c r="G155" s="209"/>
      <c r="H155" s="212">
        <v>74.8</v>
      </c>
      <c r="I155" s="213"/>
      <c r="J155" s="209"/>
      <c r="K155" s="209"/>
      <c r="L155" s="214"/>
      <c r="M155" s="215"/>
      <c r="N155" s="216"/>
      <c r="O155" s="216"/>
      <c r="P155" s="216"/>
      <c r="Q155" s="216"/>
      <c r="R155" s="216"/>
      <c r="S155" s="216"/>
      <c r="T155" s="217"/>
      <c r="AT155" s="218" t="s">
        <v>155</v>
      </c>
      <c r="AU155" s="218" t="s">
        <v>86</v>
      </c>
      <c r="AV155" s="13" t="s">
        <v>86</v>
      </c>
      <c r="AW155" s="13" t="s">
        <v>34</v>
      </c>
      <c r="AX155" s="13" t="s">
        <v>77</v>
      </c>
      <c r="AY155" s="218" t="s">
        <v>132</v>
      </c>
    </row>
    <row r="156" spans="1:65" s="13" customFormat="1">
      <c r="B156" s="208"/>
      <c r="C156" s="209"/>
      <c r="D156" s="203" t="s">
        <v>155</v>
      </c>
      <c r="E156" s="210" t="s">
        <v>1</v>
      </c>
      <c r="F156" s="211" t="s">
        <v>392</v>
      </c>
      <c r="G156" s="209"/>
      <c r="H156" s="212">
        <v>20.399999999999999</v>
      </c>
      <c r="I156" s="213"/>
      <c r="J156" s="209"/>
      <c r="K156" s="209"/>
      <c r="L156" s="214"/>
      <c r="M156" s="215"/>
      <c r="N156" s="216"/>
      <c r="O156" s="216"/>
      <c r="P156" s="216"/>
      <c r="Q156" s="216"/>
      <c r="R156" s="216"/>
      <c r="S156" s="216"/>
      <c r="T156" s="217"/>
      <c r="AT156" s="218" t="s">
        <v>155</v>
      </c>
      <c r="AU156" s="218" t="s">
        <v>86</v>
      </c>
      <c r="AV156" s="13" t="s">
        <v>86</v>
      </c>
      <c r="AW156" s="13" t="s">
        <v>34</v>
      </c>
      <c r="AX156" s="13" t="s">
        <v>77</v>
      </c>
      <c r="AY156" s="218" t="s">
        <v>132</v>
      </c>
    </row>
    <row r="157" spans="1:65" s="13" customFormat="1">
      <c r="B157" s="208"/>
      <c r="C157" s="209"/>
      <c r="D157" s="203" t="s">
        <v>155</v>
      </c>
      <c r="E157" s="210" t="s">
        <v>1</v>
      </c>
      <c r="F157" s="211" t="s">
        <v>393</v>
      </c>
      <c r="G157" s="209"/>
      <c r="H157" s="212">
        <v>27.2</v>
      </c>
      <c r="I157" s="213"/>
      <c r="J157" s="209"/>
      <c r="K157" s="209"/>
      <c r="L157" s="214"/>
      <c r="M157" s="215"/>
      <c r="N157" s="216"/>
      <c r="O157" s="216"/>
      <c r="P157" s="216"/>
      <c r="Q157" s="216"/>
      <c r="R157" s="216"/>
      <c r="S157" s="216"/>
      <c r="T157" s="217"/>
      <c r="AT157" s="218" t="s">
        <v>155</v>
      </c>
      <c r="AU157" s="218" t="s">
        <v>86</v>
      </c>
      <c r="AV157" s="13" t="s">
        <v>86</v>
      </c>
      <c r="AW157" s="13" t="s">
        <v>34</v>
      </c>
      <c r="AX157" s="13" t="s">
        <v>77</v>
      </c>
      <c r="AY157" s="218" t="s">
        <v>132</v>
      </c>
    </row>
    <row r="158" spans="1:65" s="14" customFormat="1">
      <c r="B158" s="233"/>
      <c r="C158" s="234"/>
      <c r="D158" s="203" t="s">
        <v>155</v>
      </c>
      <c r="E158" s="235" t="s">
        <v>1</v>
      </c>
      <c r="F158" s="236" t="s">
        <v>382</v>
      </c>
      <c r="G158" s="234"/>
      <c r="H158" s="237">
        <v>241.4</v>
      </c>
      <c r="I158" s="238"/>
      <c r="J158" s="234"/>
      <c r="K158" s="234"/>
      <c r="L158" s="239"/>
      <c r="M158" s="240"/>
      <c r="N158" s="241"/>
      <c r="O158" s="241"/>
      <c r="P158" s="241"/>
      <c r="Q158" s="241"/>
      <c r="R158" s="241"/>
      <c r="S158" s="241"/>
      <c r="T158" s="242"/>
      <c r="AT158" s="243" t="s">
        <v>155</v>
      </c>
      <c r="AU158" s="243" t="s">
        <v>86</v>
      </c>
      <c r="AV158" s="14" t="s">
        <v>140</v>
      </c>
      <c r="AW158" s="14" t="s">
        <v>34</v>
      </c>
      <c r="AX158" s="14" t="s">
        <v>84</v>
      </c>
      <c r="AY158" s="243" t="s">
        <v>132</v>
      </c>
    </row>
    <row r="159" spans="1:65" s="2" customFormat="1" ht="16.5" customHeight="1">
      <c r="A159" s="33"/>
      <c r="B159" s="34"/>
      <c r="C159" s="190" t="s">
        <v>185</v>
      </c>
      <c r="D159" s="190" t="s">
        <v>135</v>
      </c>
      <c r="E159" s="191" t="s">
        <v>181</v>
      </c>
      <c r="F159" s="192" t="s">
        <v>182</v>
      </c>
      <c r="G159" s="193" t="s">
        <v>171</v>
      </c>
      <c r="H159" s="194">
        <v>241.4</v>
      </c>
      <c r="I159" s="195"/>
      <c r="J159" s="196">
        <f>ROUND(I159*H159,2)</f>
        <v>0</v>
      </c>
      <c r="K159" s="192" t="s">
        <v>139</v>
      </c>
      <c r="L159" s="38"/>
      <c r="M159" s="197" t="s">
        <v>1</v>
      </c>
      <c r="N159" s="198" t="s">
        <v>42</v>
      </c>
      <c r="O159" s="70"/>
      <c r="P159" s="199">
        <f>O159*H159</f>
        <v>0</v>
      </c>
      <c r="Q159" s="199">
        <v>0</v>
      </c>
      <c r="R159" s="199">
        <f>Q159*H159</f>
        <v>0</v>
      </c>
      <c r="S159" s="199">
        <v>0</v>
      </c>
      <c r="T159" s="200">
        <f>S159*H159</f>
        <v>0</v>
      </c>
      <c r="U159" s="33"/>
      <c r="V159" s="33"/>
      <c r="W159" s="33"/>
      <c r="X159" s="33"/>
      <c r="Y159" s="33"/>
      <c r="Z159" s="33"/>
      <c r="AA159" s="33"/>
      <c r="AB159" s="33"/>
      <c r="AC159" s="33"/>
      <c r="AD159" s="33"/>
      <c r="AE159" s="33"/>
      <c r="AR159" s="201" t="s">
        <v>140</v>
      </c>
      <c r="AT159" s="201" t="s">
        <v>135</v>
      </c>
      <c r="AU159" s="201" t="s">
        <v>86</v>
      </c>
      <c r="AY159" s="16" t="s">
        <v>132</v>
      </c>
      <c r="BE159" s="202">
        <f>IF(N159="základní",J159,0)</f>
        <v>0</v>
      </c>
      <c r="BF159" s="202">
        <f>IF(N159="snížená",J159,0)</f>
        <v>0</v>
      </c>
      <c r="BG159" s="202">
        <f>IF(N159="zákl. přenesená",J159,0)</f>
        <v>0</v>
      </c>
      <c r="BH159" s="202">
        <f>IF(N159="sníž. přenesená",J159,0)</f>
        <v>0</v>
      </c>
      <c r="BI159" s="202">
        <f>IF(N159="nulová",J159,0)</f>
        <v>0</v>
      </c>
      <c r="BJ159" s="16" t="s">
        <v>84</v>
      </c>
      <c r="BK159" s="202">
        <f>ROUND(I159*H159,2)</f>
        <v>0</v>
      </c>
      <c r="BL159" s="16" t="s">
        <v>140</v>
      </c>
      <c r="BM159" s="201" t="s">
        <v>183</v>
      </c>
    </row>
    <row r="160" spans="1:65" s="2" customFormat="1" ht="19.2">
      <c r="A160" s="33"/>
      <c r="B160" s="34"/>
      <c r="C160" s="35"/>
      <c r="D160" s="203" t="s">
        <v>142</v>
      </c>
      <c r="E160" s="35"/>
      <c r="F160" s="204" t="s">
        <v>184</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142</v>
      </c>
      <c r="AU160" s="16" t="s">
        <v>86</v>
      </c>
    </row>
    <row r="161" spans="1:65" s="13" customFormat="1">
      <c r="B161" s="208"/>
      <c r="C161" s="209"/>
      <c r="D161" s="203" t="s">
        <v>155</v>
      </c>
      <c r="E161" s="210" t="s">
        <v>1</v>
      </c>
      <c r="F161" s="211" t="s">
        <v>389</v>
      </c>
      <c r="G161" s="209"/>
      <c r="H161" s="212">
        <v>102</v>
      </c>
      <c r="I161" s="213"/>
      <c r="J161" s="209"/>
      <c r="K161" s="209"/>
      <c r="L161" s="214"/>
      <c r="M161" s="215"/>
      <c r="N161" s="216"/>
      <c r="O161" s="216"/>
      <c r="P161" s="216"/>
      <c r="Q161" s="216"/>
      <c r="R161" s="216"/>
      <c r="S161" s="216"/>
      <c r="T161" s="217"/>
      <c r="AT161" s="218" t="s">
        <v>155</v>
      </c>
      <c r="AU161" s="218" t="s">
        <v>86</v>
      </c>
      <c r="AV161" s="13" t="s">
        <v>86</v>
      </c>
      <c r="AW161" s="13" t="s">
        <v>34</v>
      </c>
      <c r="AX161" s="13" t="s">
        <v>77</v>
      </c>
      <c r="AY161" s="218" t="s">
        <v>132</v>
      </c>
    </row>
    <row r="162" spans="1:65" s="13" customFormat="1">
      <c r="B162" s="208"/>
      <c r="C162" s="209"/>
      <c r="D162" s="203" t="s">
        <v>155</v>
      </c>
      <c r="E162" s="210" t="s">
        <v>1</v>
      </c>
      <c r="F162" s="211" t="s">
        <v>390</v>
      </c>
      <c r="G162" s="209"/>
      <c r="H162" s="212">
        <v>17</v>
      </c>
      <c r="I162" s="213"/>
      <c r="J162" s="209"/>
      <c r="K162" s="209"/>
      <c r="L162" s="214"/>
      <c r="M162" s="215"/>
      <c r="N162" s="216"/>
      <c r="O162" s="216"/>
      <c r="P162" s="216"/>
      <c r="Q162" s="216"/>
      <c r="R162" s="216"/>
      <c r="S162" s="216"/>
      <c r="T162" s="217"/>
      <c r="AT162" s="218" t="s">
        <v>155</v>
      </c>
      <c r="AU162" s="218" t="s">
        <v>86</v>
      </c>
      <c r="AV162" s="13" t="s">
        <v>86</v>
      </c>
      <c r="AW162" s="13" t="s">
        <v>34</v>
      </c>
      <c r="AX162" s="13" t="s">
        <v>77</v>
      </c>
      <c r="AY162" s="218" t="s">
        <v>132</v>
      </c>
    </row>
    <row r="163" spans="1:65" s="13" customFormat="1">
      <c r="B163" s="208"/>
      <c r="C163" s="209"/>
      <c r="D163" s="203" t="s">
        <v>155</v>
      </c>
      <c r="E163" s="210" t="s">
        <v>1</v>
      </c>
      <c r="F163" s="211" t="s">
        <v>391</v>
      </c>
      <c r="G163" s="209"/>
      <c r="H163" s="212">
        <v>74.8</v>
      </c>
      <c r="I163" s="213"/>
      <c r="J163" s="209"/>
      <c r="K163" s="209"/>
      <c r="L163" s="214"/>
      <c r="M163" s="215"/>
      <c r="N163" s="216"/>
      <c r="O163" s="216"/>
      <c r="P163" s="216"/>
      <c r="Q163" s="216"/>
      <c r="R163" s="216"/>
      <c r="S163" s="216"/>
      <c r="T163" s="217"/>
      <c r="AT163" s="218" t="s">
        <v>155</v>
      </c>
      <c r="AU163" s="218" t="s">
        <v>86</v>
      </c>
      <c r="AV163" s="13" t="s">
        <v>86</v>
      </c>
      <c r="AW163" s="13" t="s">
        <v>34</v>
      </c>
      <c r="AX163" s="13" t="s">
        <v>77</v>
      </c>
      <c r="AY163" s="218" t="s">
        <v>132</v>
      </c>
    </row>
    <row r="164" spans="1:65" s="13" customFormat="1">
      <c r="B164" s="208"/>
      <c r="C164" s="209"/>
      <c r="D164" s="203" t="s">
        <v>155</v>
      </c>
      <c r="E164" s="210" t="s">
        <v>1</v>
      </c>
      <c r="F164" s="211" t="s">
        <v>392</v>
      </c>
      <c r="G164" s="209"/>
      <c r="H164" s="212">
        <v>20.399999999999999</v>
      </c>
      <c r="I164" s="213"/>
      <c r="J164" s="209"/>
      <c r="K164" s="209"/>
      <c r="L164" s="214"/>
      <c r="M164" s="215"/>
      <c r="N164" s="216"/>
      <c r="O164" s="216"/>
      <c r="P164" s="216"/>
      <c r="Q164" s="216"/>
      <c r="R164" s="216"/>
      <c r="S164" s="216"/>
      <c r="T164" s="217"/>
      <c r="AT164" s="218" t="s">
        <v>155</v>
      </c>
      <c r="AU164" s="218" t="s">
        <v>86</v>
      </c>
      <c r="AV164" s="13" t="s">
        <v>86</v>
      </c>
      <c r="AW164" s="13" t="s">
        <v>34</v>
      </c>
      <c r="AX164" s="13" t="s">
        <v>77</v>
      </c>
      <c r="AY164" s="218" t="s">
        <v>132</v>
      </c>
    </row>
    <row r="165" spans="1:65" s="13" customFormat="1">
      <c r="B165" s="208"/>
      <c r="C165" s="209"/>
      <c r="D165" s="203" t="s">
        <v>155</v>
      </c>
      <c r="E165" s="210" t="s">
        <v>1</v>
      </c>
      <c r="F165" s="211" t="s">
        <v>393</v>
      </c>
      <c r="G165" s="209"/>
      <c r="H165" s="212">
        <v>27.2</v>
      </c>
      <c r="I165" s="213"/>
      <c r="J165" s="209"/>
      <c r="K165" s="209"/>
      <c r="L165" s="214"/>
      <c r="M165" s="215"/>
      <c r="N165" s="216"/>
      <c r="O165" s="216"/>
      <c r="P165" s="216"/>
      <c r="Q165" s="216"/>
      <c r="R165" s="216"/>
      <c r="S165" s="216"/>
      <c r="T165" s="217"/>
      <c r="AT165" s="218" t="s">
        <v>155</v>
      </c>
      <c r="AU165" s="218" t="s">
        <v>86</v>
      </c>
      <c r="AV165" s="13" t="s">
        <v>86</v>
      </c>
      <c r="AW165" s="13" t="s">
        <v>34</v>
      </c>
      <c r="AX165" s="13" t="s">
        <v>77</v>
      </c>
      <c r="AY165" s="218" t="s">
        <v>132</v>
      </c>
    </row>
    <row r="166" spans="1:65" s="14" customFormat="1">
      <c r="B166" s="233"/>
      <c r="C166" s="234"/>
      <c r="D166" s="203" t="s">
        <v>155</v>
      </c>
      <c r="E166" s="235" t="s">
        <v>1</v>
      </c>
      <c r="F166" s="236" t="s">
        <v>382</v>
      </c>
      <c r="G166" s="234"/>
      <c r="H166" s="237">
        <v>241.4</v>
      </c>
      <c r="I166" s="238"/>
      <c r="J166" s="234"/>
      <c r="K166" s="234"/>
      <c r="L166" s="239"/>
      <c r="M166" s="240"/>
      <c r="N166" s="241"/>
      <c r="O166" s="241"/>
      <c r="P166" s="241"/>
      <c r="Q166" s="241"/>
      <c r="R166" s="241"/>
      <c r="S166" s="241"/>
      <c r="T166" s="242"/>
      <c r="AT166" s="243" t="s">
        <v>155</v>
      </c>
      <c r="AU166" s="243" t="s">
        <v>86</v>
      </c>
      <c r="AV166" s="14" t="s">
        <v>140</v>
      </c>
      <c r="AW166" s="14" t="s">
        <v>34</v>
      </c>
      <c r="AX166" s="14" t="s">
        <v>84</v>
      </c>
      <c r="AY166" s="243" t="s">
        <v>132</v>
      </c>
    </row>
    <row r="167" spans="1:65" s="2" customFormat="1" ht="16.5" customHeight="1">
      <c r="A167" s="33"/>
      <c r="B167" s="34"/>
      <c r="C167" s="190" t="s">
        <v>191</v>
      </c>
      <c r="D167" s="190" t="s">
        <v>135</v>
      </c>
      <c r="E167" s="191" t="s">
        <v>394</v>
      </c>
      <c r="F167" s="192" t="s">
        <v>395</v>
      </c>
      <c r="G167" s="193" t="s">
        <v>159</v>
      </c>
      <c r="H167" s="194">
        <v>122.425</v>
      </c>
      <c r="I167" s="195"/>
      <c r="J167" s="196">
        <f>ROUND(I167*H167,2)</f>
        <v>0</v>
      </c>
      <c r="K167" s="192" t="s">
        <v>139</v>
      </c>
      <c r="L167" s="38"/>
      <c r="M167" s="197" t="s">
        <v>1</v>
      </c>
      <c r="N167" s="198" t="s">
        <v>42</v>
      </c>
      <c r="O167" s="70"/>
      <c r="P167" s="199">
        <f>O167*H167</f>
        <v>0</v>
      </c>
      <c r="Q167" s="199">
        <v>0</v>
      </c>
      <c r="R167" s="199">
        <f>Q167*H167</f>
        <v>0</v>
      </c>
      <c r="S167" s="199">
        <v>0</v>
      </c>
      <c r="T167" s="200">
        <f>S167*H167</f>
        <v>0</v>
      </c>
      <c r="U167" s="33"/>
      <c r="V167" s="33"/>
      <c r="W167" s="33"/>
      <c r="X167" s="33"/>
      <c r="Y167" s="33"/>
      <c r="Z167" s="33"/>
      <c r="AA167" s="33"/>
      <c r="AB167" s="33"/>
      <c r="AC167" s="33"/>
      <c r="AD167" s="33"/>
      <c r="AE167" s="33"/>
      <c r="AR167" s="201" t="s">
        <v>140</v>
      </c>
      <c r="AT167" s="201" t="s">
        <v>135</v>
      </c>
      <c r="AU167" s="201" t="s">
        <v>86</v>
      </c>
      <c r="AY167" s="16" t="s">
        <v>132</v>
      </c>
      <c r="BE167" s="202">
        <f>IF(N167="základní",J167,0)</f>
        <v>0</v>
      </c>
      <c r="BF167" s="202">
        <f>IF(N167="snížená",J167,0)</f>
        <v>0</v>
      </c>
      <c r="BG167" s="202">
        <f>IF(N167="zákl. přenesená",J167,0)</f>
        <v>0</v>
      </c>
      <c r="BH167" s="202">
        <f>IF(N167="sníž. přenesená",J167,0)</f>
        <v>0</v>
      </c>
      <c r="BI167" s="202">
        <f>IF(N167="nulová",J167,0)</f>
        <v>0</v>
      </c>
      <c r="BJ167" s="16" t="s">
        <v>84</v>
      </c>
      <c r="BK167" s="202">
        <f>ROUND(I167*H167,2)</f>
        <v>0</v>
      </c>
      <c r="BL167" s="16" t="s">
        <v>140</v>
      </c>
      <c r="BM167" s="201" t="s">
        <v>396</v>
      </c>
    </row>
    <row r="168" spans="1:65" s="2" customFormat="1" ht="28.8">
      <c r="A168" s="33"/>
      <c r="B168" s="34"/>
      <c r="C168" s="35"/>
      <c r="D168" s="203" t="s">
        <v>142</v>
      </c>
      <c r="E168" s="35"/>
      <c r="F168" s="204" t="s">
        <v>397</v>
      </c>
      <c r="G168" s="35"/>
      <c r="H168" s="35"/>
      <c r="I168" s="205"/>
      <c r="J168" s="35"/>
      <c r="K168" s="35"/>
      <c r="L168" s="38"/>
      <c r="M168" s="206"/>
      <c r="N168" s="207"/>
      <c r="O168" s="70"/>
      <c r="P168" s="70"/>
      <c r="Q168" s="70"/>
      <c r="R168" s="70"/>
      <c r="S168" s="70"/>
      <c r="T168" s="71"/>
      <c r="U168" s="33"/>
      <c r="V168" s="33"/>
      <c r="W168" s="33"/>
      <c r="X168" s="33"/>
      <c r="Y168" s="33"/>
      <c r="Z168" s="33"/>
      <c r="AA168" s="33"/>
      <c r="AB168" s="33"/>
      <c r="AC168" s="33"/>
      <c r="AD168" s="33"/>
      <c r="AE168" s="33"/>
      <c r="AT168" s="16" t="s">
        <v>142</v>
      </c>
      <c r="AU168" s="16" t="s">
        <v>86</v>
      </c>
    </row>
    <row r="169" spans="1:65" s="13" customFormat="1">
      <c r="B169" s="208"/>
      <c r="C169" s="209"/>
      <c r="D169" s="203" t="s">
        <v>155</v>
      </c>
      <c r="E169" s="210" t="s">
        <v>1</v>
      </c>
      <c r="F169" s="211" t="s">
        <v>398</v>
      </c>
      <c r="G169" s="209"/>
      <c r="H169" s="212">
        <v>57.03</v>
      </c>
      <c r="I169" s="213"/>
      <c r="J169" s="209"/>
      <c r="K169" s="209"/>
      <c r="L169" s="214"/>
      <c r="M169" s="215"/>
      <c r="N169" s="216"/>
      <c r="O169" s="216"/>
      <c r="P169" s="216"/>
      <c r="Q169" s="216"/>
      <c r="R169" s="216"/>
      <c r="S169" s="216"/>
      <c r="T169" s="217"/>
      <c r="AT169" s="218" t="s">
        <v>155</v>
      </c>
      <c r="AU169" s="218" t="s">
        <v>86</v>
      </c>
      <c r="AV169" s="13" t="s">
        <v>86</v>
      </c>
      <c r="AW169" s="13" t="s">
        <v>34</v>
      </c>
      <c r="AX169" s="13" t="s">
        <v>77</v>
      </c>
      <c r="AY169" s="218" t="s">
        <v>132</v>
      </c>
    </row>
    <row r="170" spans="1:65" s="13" customFormat="1">
      <c r="B170" s="208"/>
      <c r="C170" s="209"/>
      <c r="D170" s="203" t="s">
        <v>155</v>
      </c>
      <c r="E170" s="210" t="s">
        <v>1</v>
      </c>
      <c r="F170" s="211" t="s">
        <v>399</v>
      </c>
      <c r="G170" s="209"/>
      <c r="H170" s="212">
        <v>7.9749999999999996</v>
      </c>
      <c r="I170" s="213"/>
      <c r="J170" s="209"/>
      <c r="K170" s="209"/>
      <c r="L170" s="214"/>
      <c r="M170" s="215"/>
      <c r="N170" s="216"/>
      <c r="O170" s="216"/>
      <c r="P170" s="216"/>
      <c r="Q170" s="216"/>
      <c r="R170" s="216"/>
      <c r="S170" s="216"/>
      <c r="T170" s="217"/>
      <c r="AT170" s="218" t="s">
        <v>155</v>
      </c>
      <c r="AU170" s="218" t="s">
        <v>86</v>
      </c>
      <c r="AV170" s="13" t="s">
        <v>86</v>
      </c>
      <c r="AW170" s="13" t="s">
        <v>34</v>
      </c>
      <c r="AX170" s="13" t="s">
        <v>77</v>
      </c>
      <c r="AY170" s="218" t="s">
        <v>132</v>
      </c>
    </row>
    <row r="171" spans="1:65" s="13" customFormat="1">
      <c r="B171" s="208"/>
      <c r="C171" s="209"/>
      <c r="D171" s="203" t="s">
        <v>155</v>
      </c>
      <c r="E171" s="210" t="s">
        <v>1</v>
      </c>
      <c r="F171" s="211" t="s">
        <v>400</v>
      </c>
      <c r="G171" s="209"/>
      <c r="H171" s="212">
        <v>35.090000000000003</v>
      </c>
      <c r="I171" s="213"/>
      <c r="J171" s="209"/>
      <c r="K171" s="209"/>
      <c r="L171" s="214"/>
      <c r="M171" s="215"/>
      <c r="N171" s="216"/>
      <c r="O171" s="216"/>
      <c r="P171" s="216"/>
      <c r="Q171" s="216"/>
      <c r="R171" s="216"/>
      <c r="S171" s="216"/>
      <c r="T171" s="217"/>
      <c r="AT171" s="218" t="s">
        <v>155</v>
      </c>
      <c r="AU171" s="218" t="s">
        <v>86</v>
      </c>
      <c r="AV171" s="13" t="s">
        <v>86</v>
      </c>
      <c r="AW171" s="13" t="s">
        <v>34</v>
      </c>
      <c r="AX171" s="13" t="s">
        <v>77</v>
      </c>
      <c r="AY171" s="218" t="s">
        <v>132</v>
      </c>
    </row>
    <row r="172" spans="1:65" s="13" customFormat="1">
      <c r="B172" s="208"/>
      <c r="C172" s="209"/>
      <c r="D172" s="203" t="s">
        <v>155</v>
      </c>
      <c r="E172" s="210" t="s">
        <v>1</v>
      </c>
      <c r="F172" s="211" t="s">
        <v>401</v>
      </c>
      <c r="G172" s="209"/>
      <c r="H172" s="212">
        <v>9.57</v>
      </c>
      <c r="I172" s="213"/>
      <c r="J172" s="209"/>
      <c r="K172" s="209"/>
      <c r="L172" s="214"/>
      <c r="M172" s="215"/>
      <c r="N172" s="216"/>
      <c r="O172" s="216"/>
      <c r="P172" s="216"/>
      <c r="Q172" s="216"/>
      <c r="R172" s="216"/>
      <c r="S172" s="216"/>
      <c r="T172" s="217"/>
      <c r="AT172" s="218" t="s">
        <v>155</v>
      </c>
      <c r="AU172" s="218" t="s">
        <v>86</v>
      </c>
      <c r="AV172" s="13" t="s">
        <v>86</v>
      </c>
      <c r="AW172" s="13" t="s">
        <v>34</v>
      </c>
      <c r="AX172" s="13" t="s">
        <v>77</v>
      </c>
      <c r="AY172" s="218" t="s">
        <v>132</v>
      </c>
    </row>
    <row r="173" spans="1:65" s="13" customFormat="1">
      <c r="B173" s="208"/>
      <c r="C173" s="209"/>
      <c r="D173" s="203" t="s">
        <v>155</v>
      </c>
      <c r="E173" s="210" t="s">
        <v>1</v>
      </c>
      <c r="F173" s="211" t="s">
        <v>402</v>
      </c>
      <c r="G173" s="209"/>
      <c r="H173" s="212">
        <v>12.76</v>
      </c>
      <c r="I173" s="213"/>
      <c r="J173" s="209"/>
      <c r="K173" s="209"/>
      <c r="L173" s="214"/>
      <c r="M173" s="215"/>
      <c r="N173" s="216"/>
      <c r="O173" s="216"/>
      <c r="P173" s="216"/>
      <c r="Q173" s="216"/>
      <c r="R173" s="216"/>
      <c r="S173" s="216"/>
      <c r="T173" s="217"/>
      <c r="AT173" s="218" t="s">
        <v>155</v>
      </c>
      <c r="AU173" s="218" t="s">
        <v>86</v>
      </c>
      <c r="AV173" s="13" t="s">
        <v>86</v>
      </c>
      <c r="AW173" s="13" t="s">
        <v>34</v>
      </c>
      <c r="AX173" s="13" t="s">
        <v>77</v>
      </c>
      <c r="AY173" s="218" t="s">
        <v>132</v>
      </c>
    </row>
    <row r="174" spans="1:65" s="14" customFormat="1">
      <c r="B174" s="233"/>
      <c r="C174" s="234"/>
      <c r="D174" s="203" t="s">
        <v>155</v>
      </c>
      <c r="E174" s="235" t="s">
        <v>1</v>
      </c>
      <c r="F174" s="236" t="s">
        <v>382</v>
      </c>
      <c r="G174" s="234"/>
      <c r="H174" s="237">
        <v>122.425</v>
      </c>
      <c r="I174" s="238"/>
      <c r="J174" s="234"/>
      <c r="K174" s="234"/>
      <c r="L174" s="239"/>
      <c r="M174" s="240"/>
      <c r="N174" s="241"/>
      <c r="O174" s="241"/>
      <c r="P174" s="241"/>
      <c r="Q174" s="241"/>
      <c r="R174" s="241"/>
      <c r="S174" s="241"/>
      <c r="T174" s="242"/>
      <c r="AT174" s="243" t="s">
        <v>155</v>
      </c>
      <c r="AU174" s="243" t="s">
        <v>86</v>
      </c>
      <c r="AV174" s="14" t="s">
        <v>140</v>
      </c>
      <c r="AW174" s="14" t="s">
        <v>34</v>
      </c>
      <c r="AX174" s="14" t="s">
        <v>84</v>
      </c>
      <c r="AY174" s="243" t="s">
        <v>132</v>
      </c>
    </row>
    <row r="175" spans="1:65" s="2" customFormat="1" ht="16.5" customHeight="1">
      <c r="A175" s="33"/>
      <c r="B175" s="34"/>
      <c r="C175" s="190" t="s">
        <v>197</v>
      </c>
      <c r="D175" s="190" t="s">
        <v>135</v>
      </c>
      <c r="E175" s="191" t="s">
        <v>403</v>
      </c>
      <c r="F175" s="192" t="s">
        <v>404</v>
      </c>
      <c r="G175" s="193" t="s">
        <v>364</v>
      </c>
      <c r="H175" s="194">
        <v>4.8000000000000001E-2</v>
      </c>
      <c r="I175" s="195"/>
      <c r="J175" s="196">
        <f>ROUND(I175*H175,2)</f>
        <v>0</v>
      </c>
      <c r="K175" s="192" t="s">
        <v>139</v>
      </c>
      <c r="L175" s="38"/>
      <c r="M175" s="197" t="s">
        <v>1</v>
      </c>
      <c r="N175" s="198" t="s">
        <v>42</v>
      </c>
      <c r="O175" s="70"/>
      <c r="P175" s="199">
        <f>O175*H175</f>
        <v>0</v>
      </c>
      <c r="Q175" s="199">
        <v>0</v>
      </c>
      <c r="R175" s="199">
        <f>Q175*H175</f>
        <v>0</v>
      </c>
      <c r="S175" s="199">
        <v>0</v>
      </c>
      <c r="T175" s="200">
        <f>S175*H175</f>
        <v>0</v>
      </c>
      <c r="U175" s="33"/>
      <c r="V175" s="33"/>
      <c r="W175" s="33"/>
      <c r="X175" s="33"/>
      <c r="Y175" s="33"/>
      <c r="Z175" s="33"/>
      <c r="AA175" s="33"/>
      <c r="AB175" s="33"/>
      <c r="AC175" s="33"/>
      <c r="AD175" s="33"/>
      <c r="AE175" s="33"/>
      <c r="AR175" s="201" t="s">
        <v>140</v>
      </c>
      <c r="AT175" s="201" t="s">
        <v>135</v>
      </c>
      <c r="AU175" s="201" t="s">
        <v>86</v>
      </c>
      <c r="AY175" s="16" t="s">
        <v>132</v>
      </c>
      <c r="BE175" s="202">
        <f>IF(N175="základní",J175,0)</f>
        <v>0</v>
      </c>
      <c r="BF175" s="202">
        <f>IF(N175="snížená",J175,0)</f>
        <v>0</v>
      </c>
      <c r="BG175" s="202">
        <f>IF(N175="zákl. přenesená",J175,0)</f>
        <v>0</v>
      </c>
      <c r="BH175" s="202">
        <f>IF(N175="sníž. přenesená",J175,0)</f>
        <v>0</v>
      </c>
      <c r="BI175" s="202">
        <f>IF(N175="nulová",J175,0)</f>
        <v>0</v>
      </c>
      <c r="BJ175" s="16" t="s">
        <v>84</v>
      </c>
      <c r="BK175" s="202">
        <f>ROUND(I175*H175,2)</f>
        <v>0</v>
      </c>
      <c r="BL175" s="16" t="s">
        <v>140</v>
      </c>
      <c r="BM175" s="201" t="s">
        <v>405</v>
      </c>
    </row>
    <row r="176" spans="1:65" s="2" customFormat="1" ht="28.8">
      <c r="A176" s="33"/>
      <c r="B176" s="34"/>
      <c r="C176" s="35"/>
      <c r="D176" s="203" t="s">
        <v>142</v>
      </c>
      <c r="E176" s="35"/>
      <c r="F176" s="204" t="s">
        <v>406</v>
      </c>
      <c r="G176" s="35"/>
      <c r="H176" s="35"/>
      <c r="I176" s="205"/>
      <c r="J176" s="35"/>
      <c r="K176" s="35"/>
      <c r="L176" s="38"/>
      <c r="M176" s="206"/>
      <c r="N176" s="207"/>
      <c r="O176" s="70"/>
      <c r="P176" s="70"/>
      <c r="Q176" s="70"/>
      <c r="R176" s="70"/>
      <c r="S176" s="70"/>
      <c r="T176" s="71"/>
      <c r="U176" s="33"/>
      <c r="V176" s="33"/>
      <c r="W176" s="33"/>
      <c r="X176" s="33"/>
      <c r="Y176" s="33"/>
      <c r="Z176" s="33"/>
      <c r="AA176" s="33"/>
      <c r="AB176" s="33"/>
      <c r="AC176" s="33"/>
      <c r="AD176" s="33"/>
      <c r="AE176" s="33"/>
      <c r="AT176" s="16" t="s">
        <v>142</v>
      </c>
      <c r="AU176" s="16" t="s">
        <v>86</v>
      </c>
    </row>
    <row r="177" spans="1:65" s="13" customFormat="1">
      <c r="B177" s="208"/>
      <c r="C177" s="209"/>
      <c r="D177" s="203" t="s">
        <v>155</v>
      </c>
      <c r="E177" s="210" t="s">
        <v>1</v>
      </c>
      <c r="F177" s="211" t="s">
        <v>407</v>
      </c>
      <c r="G177" s="209"/>
      <c r="H177" s="212">
        <v>4.8000000000000001E-2</v>
      </c>
      <c r="I177" s="213"/>
      <c r="J177" s="209"/>
      <c r="K177" s="209"/>
      <c r="L177" s="214"/>
      <c r="M177" s="215"/>
      <c r="N177" s="216"/>
      <c r="O177" s="216"/>
      <c r="P177" s="216"/>
      <c r="Q177" s="216"/>
      <c r="R177" s="216"/>
      <c r="S177" s="216"/>
      <c r="T177" s="217"/>
      <c r="AT177" s="218" t="s">
        <v>155</v>
      </c>
      <c r="AU177" s="218" t="s">
        <v>86</v>
      </c>
      <c r="AV177" s="13" t="s">
        <v>86</v>
      </c>
      <c r="AW177" s="13" t="s">
        <v>34</v>
      </c>
      <c r="AX177" s="13" t="s">
        <v>84</v>
      </c>
      <c r="AY177" s="218" t="s">
        <v>132</v>
      </c>
    </row>
    <row r="178" spans="1:65" s="2" customFormat="1" ht="16.5" customHeight="1">
      <c r="A178" s="33"/>
      <c r="B178" s="34"/>
      <c r="C178" s="190" t="s">
        <v>204</v>
      </c>
      <c r="D178" s="190" t="s">
        <v>135</v>
      </c>
      <c r="E178" s="191" t="s">
        <v>408</v>
      </c>
      <c r="F178" s="192" t="s">
        <v>409</v>
      </c>
      <c r="G178" s="193" t="s">
        <v>364</v>
      </c>
      <c r="H178" s="194">
        <v>1.9E-2</v>
      </c>
      <c r="I178" s="195"/>
      <c r="J178" s="196">
        <f>ROUND(I178*H178,2)</f>
        <v>0</v>
      </c>
      <c r="K178" s="192" t="s">
        <v>139</v>
      </c>
      <c r="L178" s="38"/>
      <c r="M178" s="197" t="s">
        <v>1</v>
      </c>
      <c r="N178" s="198" t="s">
        <v>42</v>
      </c>
      <c r="O178" s="70"/>
      <c r="P178" s="199">
        <f>O178*H178</f>
        <v>0</v>
      </c>
      <c r="Q178" s="199">
        <v>0</v>
      </c>
      <c r="R178" s="199">
        <f>Q178*H178</f>
        <v>0</v>
      </c>
      <c r="S178" s="199">
        <v>0</v>
      </c>
      <c r="T178" s="200">
        <f>S178*H178</f>
        <v>0</v>
      </c>
      <c r="U178" s="33"/>
      <c r="V178" s="33"/>
      <c r="W178" s="33"/>
      <c r="X178" s="33"/>
      <c r="Y178" s="33"/>
      <c r="Z178" s="33"/>
      <c r="AA178" s="33"/>
      <c r="AB178" s="33"/>
      <c r="AC178" s="33"/>
      <c r="AD178" s="33"/>
      <c r="AE178" s="33"/>
      <c r="AR178" s="201" t="s">
        <v>140</v>
      </c>
      <c r="AT178" s="201" t="s">
        <v>135</v>
      </c>
      <c r="AU178" s="201" t="s">
        <v>86</v>
      </c>
      <c r="AY178" s="16" t="s">
        <v>132</v>
      </c>
      <c r="BE178" s="202">
        <f>IF(N178="základní",J178,0)</f>
        <v>0</v>
      </c>
      <c r="BF178" s="202">
        <f>IF(N178="snížená",J178,0)</f>
        <v>0</v>
      </c>
      <c r="BG178" s="202">
        <f>IF(N178="zákl. přenesená",J178,0)</f>
        <v>0</v>
      </c>
      <c r="BH178" s="202">
        <f>IF(N178="sníž. přenesená",J178,0)</f>
        <v>0</v>
      </c>
      <c r="BI178" s="202">
        <f>IF(N178="nulová",J178,0)</f>
        <v>0</v>
      </c>
      <c r="BJ178" s="16" t="s">
        <v>84</v>
      </c>
      <c r="BK178" s="202">
        <f>ROUND(I178*H178,2)</f>
        <v>0</v>
      </c>
      <c r="BL178" s="16" t="s">
        <v>140</v>
      </c>
      <c r="BM178" s="201" t="s">
        <v>410</v>
      </c>
    </row>
    <row r="179" spans="1:65" s="2" customFormat="1" ht="28.8">
      <c r="A179" s="33"/>
      <c r="B179" s="34"/>
      <c r="C179" s="35"/>
      <c r="D179" s="203" t="s">
        <v>142</v>
      </c>
      <c r="E179" s="35"/>
      <c r="F179" s="204" t="s">
        <v>411</v>
      </c>
      <c r="G179" s="35"/>
      <c r="H179" s="35"/>
      <c r="I179" s="205"/>
      <c r="J179" s="35"/>
      <c r="K179" s="35"/>
      <c r="L179" s="38"/>
      <c r="M179" s="206"/>
      <c r="N179" s="207"/>
      <c r="O179" s="70"/>
      <c r="P179" s="70"/>
      <c r="Q179" s="70"/>
      <c r="R179" s="70"/>
      <c r="S179" s="70"/>
      <c r="T179" s="71"/>
      <c r="U179" s="33"/>
      <c r="V179" s="33"/>
      <c r="W179" s="33"/>
      <c r="X179" s="33"/>
      <c r="Y179" s="33"/>
      <c r="Z179" s="33"/>
      <c r="AA179" s="33"/>
      <c r="AB179" s="33"/>
      <c r="AC179" s="33"/>
      <c r="AD179" s="33"/>
      <c r="AE179" s="33"/>
      <c r="AT179" s="16" t="s">
        <v>142</v>
      </c>
      <c r="AU179" s="16" t="s">
        <v>86</v>
      </c>
    </row>
    <row r="180" spans="1:65" s="13" customFormat="1">
      <c r="B180" s="208"/>
      <c r="C180" s="209"/>
      <c r="D180" s="203" t="s">
        <v>155</v>
      </c>
      <c r="E180" s="210" t="s">
        <v>1</v>
      </c>
      <c r="F180" s="211" t="s">
        <v>412</v>
      </c>
      <c r="G180" s="209"/>
      <c r="H180" s="212">
        <v>1.9E-2</v>
      </c>
      <c r="I180" s="213"/>
      <c r="J180" s="209"/>
      <c r="K180" s="209"/>
      <c r="L180" s="214"/>
      <c r="M180" s="215"/>
      <c r="N180" s="216"/>
      <c r="O180" s="216"/>
      <c r="P180" s="216"/>
      <c r="Q180" s="216"/>
      <c r="R180" s="216"/>
      <c r="S180" s="216"/>
      <c r="T180" s="217"/>
      <c r="AT180" s="218" t="s">
        <v>155</v>
      </c>
      <c r="AU180" s="218" t="s">
        <v>86</v>
      </c>
      <c r="AV180" s="13" t="s">
        <v>86</v>
      </c>
      <c r="AW180" s="13" t="s">
        <v>34</v>
      </c>
      <c r="AX180" s="13" t="s">
        <v>84</v>
      </c>
      <c r="AY180" s="218" t="s">
        <v>132</v>
      </c>
    </row>
    <row r="181" spans="1:65" s="2" customFormat="1" ht="16.5" customHeight="1">
      <c r="A181" s="33"/>
      <c r="B181" s="34"/>
      <c r="C181" s="190" t="s">
        <v>210</v>
      </c>
      <c r="D181" s="190" t="s">
        <v>135</v>
      </c>
      <c r="E181" s="191" t="s">
        <v>413</v>
      </c>
      <c r="F181" s="192" t="s">
        <v>414</v>
      </c>
      <c r="G181" s="193" t="s">
        <v>364</v>
      </c>
      <c r="H181" s="194">
        <v>2E-3</v>
      </c>
      <c r="I181" s="195"/>
      <c r="J181" s="196">
        <f>ROUND(I181*H181,2)</f>
        <v>0</v>
      </c>
      <c r="K181" s="192" t="s">
        <v>139</v>
      </c>
      <c r="L181" s="38"/>
      <c r="M181" s="197" t="s">
        <v>1</v>
      </c>
      <c r="N181" s="198" t="s">
        <v>42</v>
      </c>
      <c r="O181" s="70"/>
      <c r="P181" s="199">
        <f>O181*H181</f>
        <v>0</v>
      </c>
      <c r="Q181" s="199">
        <v>0</v>
      </c>
      <c r="R181" s="199">
        <f>Q181*H181</f>
        <v>0</v>
      </c>
      <c r="S181" s="199">
        <v>0</v>
      </c>
      <c r="T181" s="200">
        <f>S181*H181</f>
        <v>0</v>
      </c>
      <c r="U181" s="33"/>
      <c r="V181" s="33"/>
      <c r="W181" s="33"/>
      <c r="X181" s="33"/>
      <c r="Y181" s="33"/>
      <c r="Z181" s="33"/>
      <c r="AA181" s="33"/>
      <c r="AB181" s="33"/>
      <c r="AC181" s="33"/>
      <c r="AD181" s="33"/>
      <c r="AE181" s="33"/>
      <c r="AR181" s="201" t="s">
        <v>140</v>
      </c>
      <c r="AT181" s="201" t="s">
        <v>135</v>
      </c>
      <c r="AU181" s="201" t="s">
        <v>86</v>
      </c>
      <c r="AY181" s="16" t="s">
        <v>132</v>
      </c>
      <c r="BE181" s="202">
        <f>IF(N181="základní",J181,0)</f>
        <v>0</v>
      </c>
      <c r="BF181" s="202">
        <f>IF(N181="snížená",J181,0)</f>
        <v>0</v>
      </c>
      <c r="BG181" s="202">
        <f>IF(N181="zákl. přenesená",J181,0)</f>
        <v>0</v>
      </c>
      <c r="BH181" s="202">
        <f>IF(N181="sníž. přenesená",J181,0)</f>
        <v>0</v>
      </c>
      <c r="BI181" s="202">
        <f>IF(N181="nulová",J181,0)</f>
        <v>0</v>
      </c>
      <c r="BJ181" s="16" t="s">
        <v>84</v>
      </c>
      <c r="BK181" s="202">
        <f>ROUND(I181*H181,2)</f>
        <v>0</v>
      </c>
      <c r="BL181" s="16" t="s">
        <v>140</v>
      </c>
      <c r="BM181" s="201" t="s">
        <v>415</v>
      </c>
    </row>
    <row r="182" spans="1:65" s="2" customFormat="1" ht="28.8">
      <c r="A182" s="33"/>
      <c r="B182" s="34"/>
      <c r="C182" s="35"/>
      <c r="D182" s="203" t="s">
        <v>142</v>
      </c>
      <c r="E182" s="35"/>
      <c r="F182" s="204" t="s">
        <v>416</v>
      </c>
      <c r="G182" s="35"/>
      <c r="H182" s="35"/>
      <c r="I182" s="205"/>
      <c r="J182" s="35"/>
      <c r="K182" s="35"/>
      <c r="L182" s="38"/>
      <c r="M182" s="206"/>
      <c r="N182" s="207"/>
      <c r="O182" s="70"/>
      <c r="P182" s="70"/>
      <c r="Q182" s="70"/>
      <c r="R182" s="70"/>
      <c r="S182" s="70"/>
      <c r="T182" s="71"/>
      <c r="U182" s="33"/>
      <c r="V182" s="33"/>
      <c r="W182" s="33"/>
      <c r="X182" s="33"/>
      <c r="Y182" s="33"/>
      <c r="Z182" s="33"/>
      <c r="AA182" s="33"/>
      <c r="AB182" s="33"/>
      <c r="AC182" s="33"/>
      <c r="AD182" s="33"/>
      <c r="AE182" s="33"/>
      <c r="AT182" s="16" t="s">
        <v>142</v>
      </c>
      <c r="AU182" s="16" t="s">
        <v>86</v>
      </c>
    </row>
    <row r="183" spans="1:65" s="13" customFormat="1">
      <c r="B183" s="208"/>
      <c r="C183" s="209"/>
      <c r="D183" s="203" t="s">
        <v>155</v>
      </c>
      <c r="E183" s="210" t="s">
        <v>1</v>
      </c>
      <c r="F183" s="211" t="s">
        <v>417</v>
      </c>
      <c r="G183" s="209"/>
      <c r="H183" s="212">
        <v>2E-3</v>
      </c>
      <c r="I183" s="213"/>
      <c r="J183" s="209"/>
      <c r="K183" s="209"/>
      <c r="L183" s="214"/>
      <c r="M183" s="215"/>
      <c r="N183" s="216"/>
      <c r="O183" s="216"/>
      <c r="P183" s="216"/>
      <c r="Q183" s="216"/>
      <c r="R183" s="216"/>
      <c r="S183" s="216"/>
      <c r="T183" s="217"/>
      <c r="AT183" s="218" t="s">
        <v>155</v>
      </c>
      <c r="AU183" s="218" t="s">
        <v>86</v>
      </c>
      <c r="AV183" s="13" t="s">
        <v>86</v>
      </c>
      <c r="AW183" s="13" t="s">
        <v>34</v>
      </c>
      <c r="AX183" s="13" t="s">
        <v>84</v>
      </c>
      <c r="AY183" s="218" t="s">
        <v>132</v>
      </c>
    </row>
    <row r="184" spans="1:65" s="2" customFormat="1" ht="16.5" customHeight="1">
      <c r="A184" s="33"/>
      <c r="B184" s="34"/>
      <c r="C184" s="190" t="s">
        <v>216</v>
      </c>
      <c r="D184" s="190" t="s">
        <v>135</v>
      </c>
      <c r="E184" s="191" t="s">
        <v>418</v>
      </c>
      <c r="F184" s="192" t="s">
        <v>419</v>
      </c>
      <c r="G184" s="193" t="s">
        <v>364</v>
      </c>
      <c r="H184" s="194">
        <v>2E-3</v>
      </c>
      <c r="I184" s="195"/>
      <c r="J184" s="196">
        <f>ROUND(I184*H184,2)</f>
        <v>0</v>
      </c>
      <c r="K184" s="192" t="s">
        <v>139</v>
      </c>
      <c r="L184" s="38"/>
      <c r="M184" s="197" t="s">
        <v>1</v>
      </c>
      <c r="N184" s="198" t="s">
        <v>42</v>
      </c>
      <c r="O184" s="70"/>
      <c r="P184" s="199">
        <f>O184*H184</f>
        <v>0</v>
      </c>
      <c r="Q184" s="199">
        <v>0</v>
      </c>
      <c r="R184" s="199">
        <f>Q184*H184</f>
        <v>0</v>
      </c>
      <c r="S184" s="199">
        <v>0</v>
      </c>
      <c r="T184" s="200">
        <f>S184*H184</f>
        <v>0</v>
      </c>
      <c r="U184" s="33"/>
      <c r="V184" s="33"/>
      <c r="W184" s="33"/>
      <c r="X184" s="33"/>
      <c r="Y184" s="33"/>
      <c r="Z184" s="33"/>
      <c r="AA184" s="33"/>
      <c r="AB184" s="33"/>
      <c r="AC184" s="33"/>
      <c r="AD184" s="33"/>
      <c r="AE184" s="33"/>
      <c r="AR184" s="201" t="s">
        <v>140</v>
      </c>
      <c r="AT184" s="201" t="s">
        <v>135</v>
      </c>
      <c r="AU184" s="201" t="s">
        <v>86</v>
      </c>
      <c r="AY184" s="16" t="s">
        <v>132</v>
      </c>
      <c r="BE184" s="202">
        <f>IF(N184="základní",J184,0)</f>
        <v>0</v>
      </c>
      <c r="BF184" s="202">
        <f>IF(N184="snížená",J184,0)</f>
        <v>0</v>
      </c>
      <c r="BG184" s="202">
        <f>IF(N184="zákl. přenesená",J184,0)</f>
        <v>0</v>
      </c>
      <c r="BH184" s="202">
        <f>IF(N184="sníž. přenesená",J184,0)</f>
        <v>0</v>
      </c>
      <c r="BI184" s="202">
        <f>IF(N184="nulová",J184,0)</f>
        <v>0</v>
      </c>
      <c r="BJ184" s="16" t="s">
        <v>84</v>
      </c>
      <c r="BK184" s="202">
        <f>ROUND(I184*H184,2)</f>
        <v>0</v>
      </c>
      <c r="BL184" s="16" t="s">
        <v>140</v>
      </c>
      <c r="BM184" s="201" t="s">
        <v>420</v>
      </c>
    </row>
    <row r="185" spans="1:65" s="2" customFormat="1" ht="28.8">
      <c r="A185" s="33"/>
      <c r="B185" s="34"/>
      <c r="C185" s="35"/>
      <c r="D185" s="203" t="s">
        <v>142</v>
      </c>
      <c r="E185" s="35"/>
      <c r="F185" s="204" t="s">
        <v>421</v>
      </c>
      <c r="G185" s="35"/>
      <c r="H185" s="35"/>
      <c r="I185" s="205"/>
      <c r="J185" s="35"/>
      <c r="K185" s="35"/>
      <c r="L185" s="38"/>
      <c r="M185" s="206"/>
      <c r="N185" s="207"/>
      <c r="O185" s="70"/>
      <c r="P185" s="70"/>
      <c r="Q185" s="70"/>
      <c r="R185" s="70"/>
      <c r="S185" s="70"/>
      <c r="T185" s="71"/>
      <c r="U185" s="33"/>
      <c r="V185" s="33"/>
      <c r="W185" s="33"/>
      <c r="X185" s="33"/>
      <c r="Y185" s="33"/>
      <c r="Z185" s="33"/>
      <c r="AA185" s="33"/>
      <c r="AB185" s="33"/>
      <c r="AC185" s="33"/>
      <c r="AD185" s="33"/>
      <c r="AE185" s="33"/>
      <c r="AT185" s="16" t="s">
        <v>142</v>
      </c>
      <c r="AU185" s="16" t="s">
        <v>86</v>
      </c>
    </row>
    <row r="186" spans="1:65" s="13" customFormat="1">
      <c r="B186" s="208"/>
      <c r="C186" s="209"/>
      <c r="D186" s="203" t="s">
        <v>155</v>
      </c>
      <c r="E186" s="210" t="s">
        <v>1</v>
      </c>
      <c r="F186" s="211" t="s">
        <v>417</v>
      </c>
      <c r="G186" s="209"/>
      <c r="H186" s="212">
        <v>2E-3</v>
      </c>
      <c r="I186" s="213"/>
      <c r="J186" s="209"/>
      <c r="K186" s="209"/>
      <c r="L186" s="214"/>
      <c r="M186" s="215"/>
      <c r="N186" s="216"/>
      <c r="O186" s="216"/>
      <c r="P186" s="216"/>
      <c r="Q186" s="216"/>
      <c r="R186" s="216"/>
      <c r="S186" s="216"/>
      <c r="T186" s="217"/>
      <c r="AT186" s="218" t="s">
        <v>155</v>
      </c>
      <c r="AU186" s="218" t="s">
        <v>86</v>
      </c>
      <c r="AV186" s="13" t="s">
        <v>86</v>
      </c>
      <c r="AW186" s="13" t="s">
        <v>34</v>
      </c>
      <c r="AX186" s="13" t="s">
        <v>84</v>
      </c>
      <c r="AY186" s="218" t="s">
        <v>132</v>
      </c>
    </row>
    <row r="187" spans="1:65" s="2" customFormat="1" ht="16.5" customHeight="1">
      <c r="A187" s="33"/>
      <c r="B187" s="34"/>
      <c r="C187" s="190" t="s">
        <v>8</v>
      </c>
      <c r="D187" s="190" t="s">
        <v>135</v>
      </c>
      <c r="E187" s="191" t="s">
        <v>422</v>
      </c>
      <c r="F187" s="192" t="s">
        <v>423</v>
      </c>
      <c r="G187" s="193" t="s">
        <v>200</v>
      </c>
      <c r="H187" s="194">
        <v>60</v>
      </c>
      <c r="I187" s="195"/>
      <c r="J187" s="196">
        <f>ROUND(I187*H187,2)</f>
        <v>0</v>
      </c>
      <c r="K187" s="192" t="s">
        <v>139</v>
      </c>
      <c r="L187" s="38"/>
      <c r="M187" s="197" t="s">
        <v>1</v>
      </c>
      <c r="N187" s="198" t="s">
        <v>42</v>
      </c>
      <c r="O187" s="70"/>
      <c r="P187" s="199">
        <f>O187*H187</f>
        <v>0</v>
      </c>
      <c r="Q187" s="199">
        <v>0</v>
      </c>
      <c r="R187" s="199">
        <f>Q187*H187</f>
        <v>0</v>
      </c>
      <c r="S187" s="199">
        <v>0</v>
      </c>
      <c r="T187" s="200">
        <f>S187*H187</f>
        <v>0</v>
      </c>
      <c r="U187" s="33"/>
      <c r="V187" s="33"/>
      <c r="W187" s="33"/>
      <c r="X187" s="33"/>
      <c r="Y187" s="33"/>
      <c r="Z187" s="33"/>
      <c r="AA187" s="33"/>
      <c r="AB187" s="33"/>
      <c r="AC187" s="33"/>
      <c r="AD187" s="33"/>
      <c r="AE187" s="33"/>
      <c r="AR187" s="201" t="s">
        <v>140</v>
      </c>
      <c r="AT187" s="201" t="s">
        <v>135</v>
      </c>
      <c r="AU187" s="201" t="s">
        <v>86</v>
      </c>
      <c r="AY187" s="16" t="s">
        <v>132</v>
      </c>
      <c r="BE187" s="202">
        <f>IF(N187="základní",J187,0)</f>
        <v>0</v>
      </c>
      <c r="BF187" s="202">
        <f>IF(N187="snížená",J187,0)</f>
        <v>0</v>
      </c>
      <c r="BG187" s="202">
        <f>IF(N187="zákl. přenesená",J187,0)</f>
        <v>0</v>
      </c>
      <c r="BH187" s="202">
        <f>IF(N187="sníž. přenesená",J187,0)</f>
        <v>0</v>
      </c>
      <c r="BI187" s="202">
        <f>IF(N187="nulová",J187,0)</f>
        <v>0</v>
      </c>
      <c r="BJ187" s="16" t="s">
        <v>84</v>
      </c>
      <c r="BK187" s="202">
        <f>ROUND(I187*H187,2)</f>
        <v>0</v>
      </c>
      <c r="BL187" s="16" t="s">
        <v>140</v>
      </c>
      <c r="BM187" s="201" t="s">
        <v>424</v>
      </c>
    </row>
    <row r="188" spans="1:65" s="2" customFormat="1" ht="38.4">
      <c r="A188" s="33"/>
      <c r="B188" s="34"/>
      <c r="C188" s="35"/>
      <c r="D188" s="203" t="s">
        <v>142</v>
      </c>
      <c r="E188" s="35"/>
      <c r="F188" s="204" t="s">
        <v>425</v>
      </c>
      <c r="G188" s="35"/>
      <c r="H188" s="35"/>
      <c r="I188" s="205"/>
      <c r="J188" s="35"/>
      <c r="K188" s="35"/>
      <c r="L188" s="38"/>
      <c r="M188" s="206"/>
      <c r="N188" s="207"/>
      <c r="O188" s="70"/>
      <c r="P188" s="70"/>
      <c r="Q188" s="70"/>
      <c r="R188" s="70"/>
      <c r="S188" s="70"/>
      <c r="T188" s="71"/>
      <c r="U188" s="33"/>
      <c r="V188" s="33"/>
      <c r="W188" s="33"/>
      <c r="X188" s="33"/>
      <c r="Y188" s="33"/>
      <c r="Z188" s="33"/>
      <c r="AA188" s="33"/>
      <c r="AB188" s="33"/>
      <c r="AC188" s="33"/>
      <c r="AD188" s="33"/>
      <c r="AE188" s="33"/>
      <c r="AT188" s="16" t="s">
        <v>142</v>
      </c>
      <c r="AU188" s="16" t="s">
        <v>86</v>
      </c>
    </row>
    <row r="189" spans="1:65" s="13" customFormat="1">
      <c r="B189" s="208"/>
      <c r="C189" s="209"/>
      <c r="D189" s="203" t="s">
        <v>155</v>
      </c>
      <c r="E189" s="210" t="s">
        <v>1</v>
      </c>
      <c r="F189" s="211" t="s">
        <v>426</v>
      </c>
      <c r="G189" s="209"/>
      <c r="H189" s="212">
        <v>60</v>
      </c>
      <c r="I189" s="213"/>
      <c r="J189" s="209"/>
      <c r="K189" s="209"/>
      <c r="L189" s="214"/>
      <c r="M189" s="215"/>
      <c r="N189" s="216"/>
      <c r="O189" s="216"/>
      <c r="P189" s="216"/>
      <c r="Q189" s="216"/>
      <c r="R189" s="216"/>
      <c r="S189" s="216"/>
      <c r="T189" s="217"/>
      <c r="AT189" s="218" t="s">
        <v>155</v>
      </c>
      <c r="AU189" s="218" t="s">
        <v>86</v>
      </c>
      <c r="AV189" s="13" t="s">
        <v>86</v>
      </c>
      <c r="AW189" s="13" t="s">
        <v>34</v>
      </c>
      <c r="AX189" s="13" t="s">
        <v>84</v>
      </c>
      <c r="AY189" s="218" t="s">
        <v>132</v>
      </c>
    </row>
    <row r="190" spans="1:65" s="2" customFormat="1" ht="16.5" customHeight="1">
      <c r="A190" s="33"/>
      <c r="B190" s="34"/>
      <c r="C190" s="190" t="s">
        <v>227</v>
      </c>
      <c r="D190" s="190" t="s">
        <v>135</v>
      </c>
      <c r="E190" s="191" t="s">
        <v>427</v>
      </c>
      <c r="F190" s="192" t="s">
        <v>428</v>
      </c>
      <c r="G190" s="193" t="s">
        <v>200</v>
      </c>
      <c r="H190" s="194">
        <v>6.8</v>
      </c>
      <c r="I190" s="195"/>
      <c r="J190" s="196">
        <f>ROUND(I190*H190,2)</f>
        <v>0</v>
      </c>
      <c r="K190" s="192" t="s">
        <v>139</v>
      </c>
      <c r="L190" s="38"/>
      <c r="M190" s="197" t="s">
        <v>1</v>
      </c>
      <c r="N190" s="198" t="s">
        <v>42</v>
      </c>
      <c r="O190" s="70"/>
      <c r="P190" s="199">
        <f>O190*H190</f>
        <v>0</v>
      </c>
      <c r="Q190" s="199">
        <v>0</v>
      </c>
      <c r="R190" s="199">
        <f>Q190*H190</f>
        <v>0</v>
      </c>
      <c r="S190" s="199">
        <v>0</v>
      </c>
      <c r="T190" s="200">
        <f>S190*H190</f>
        <v>0</v>
      </c>
      <c r="U190" s="33"/>
      <c r="V190" s="33"/>
      <c r="W190" s="33"/>
      <c r="X190" s="33"/>
      <c r="Y190" s="33"/>
      <c r="Z190" s="33"/>
      <c r="AA190" s="33"/>
      <c r="AB190" s="33"/>
      <c r="AC190" s="33"/>
      <c r="AD190" s="33"/>
      <c r="AE190" s="33"/>
      <c r="AR190" s="201" t="s">
        <v>140</v>
      </c>
      <c r="AT190" s="201" t="s">
        <v>135</v>
      </c>
      <c r="AU190" s="201" t="s">
        <v>86</v>
      </c>
      <c r="AY190" s="16" t="s">
        <v>132</v>
      </c>
      <c r="BE190" s="202">
        <f>IF(N190="základní",J190,0)</f>
        <v>0</v>
      </c>
      <c r="BF190" s="202">
        <f>IF(N190="snížená",J190,0)</f>
        <v>0</v>
      </c>
      <c r="BG190" s="202">
        <f>IF(N190="zákl. přenesená",J190,0)</f>
        <v>0</v>
      </c>
      <c r="BH190" s="202">
        <f>IF(N190="sníž. přenesená",J190,0)</f>
        <v>0</v>
      </c>
      <c r="BI190" s="202">
        <f>IF(N190="nulová",J190,0)</f>
        <v>0</v>
      </c>
      <c r="BJ190" s="16" t="s">
        <v>84</v>
      </c>
      <c r="BK190" s="202">
        <f>ROUND(I190*H190,2)</f>
        <v>0</v>
      </c>
      <c r="BL190" s="16" t="s">
        <v>140</v>
      </c>
      <c r="BM190" s="201" t="s">
        <v>429</v>
      </c>
    </row>
    <row r="191" spans="1:65" s="2" customFormat="1" ht="28.8">
      <c r="A191" s="33"/>
      <c r="B191" s="34"/>
      <c r="C191" s="35"/>
      <c r="D191" s="203" t="s">
        <v>142</v>
      </c>
      <c r="E191" s="35"/>
      <c r="F191" s="204" t="s">
        <v>430</v>
      </c>
      <c r="G191" s="35"/>
      <c r="H191" s="35"/>
      <c r="I191" s="205"/>
      <c r="J191" s="35"/>
      <c r="K191" s="35"/>
      <c r="L191" s="38"/>
      <c r="M191" s="206"/>
      <c r="N191" s="207"/>
      <c r="O191" s="70"/>
      <c r="P191" s="70"/>
      <c r="Q191" s="70"/>
      <c r="R191" s="70"/>
      <c r="S191" s="70"/>
      <c r="T191" s="71"/>
      <c r="U191" s="33"/>
      <c r="V191" s="33"/>
      <c r="W191" s="33"/>
      <c r="X191" s="33"/>
      <c r="Y191" s="33"/>
      <c r="Z191" s="33"/>
      <c r="AA191" s="33"/>
      <c r="AB191" s="33"/>
      <c r="AC191" s="33"/>
      <c r="AD191" s="33"/>
      <c r="AE191" s="33"/>
      <c r="AT191" s="16" t="s">
        <v>142</v>
      </c>
      <c r="AU191" s="16" t="s">
        <v>86</v>
      </c>
    </row>
    <row r="192" spans="1:65" s="13" customFormat="1">
      <c r="B192" s="208"/>
      <c r="C192" s="209"/>
      <c r="D192" s="203" t="s">
        <v>155</v>
      </c>
      <c r="E192" s="210" t="s">
        <v>1</v>
      </c>
      <c r="F192" s="211" t="s">
        <v>431</v>
      </c>
      <c r="G192" s="209"/>
      <c r="H192" s="212">
        <v>6.8</v>
      </c>
      <c r="I192" s="213"/>
      <c r="J192" s="209"/>
      <c r="K192" s="209"/>
      <c r="L192" s="214"/>
      <c r="M192" s="215"/>
      <c r="N192" s="216"/>
      <c r="O192" s="216"/>
      <c r="P192" s="216"/>
      <c r="Q192" s="216"/>
      <c r="R192" s="216"/>
      <c r="S192" s="216"/>
      <c r="T192" s="217"/>
      <c r="AT192" s="218" t="s">
        <v>155</v>
      </c>
      <c r="AU192" s="218" t="s">
        <v>86</v>
      </c>
      <c r="AV192" s="13" t="s">
        <v>86</v>
      </c>
      <c r="AW192" s="13" t="s">
        <v>34</v>
      </c>
      <c r="AX192" s="13" t="s">
        <v>84</v>
      </c>
      <c r="AY192" s="218" t="s">
        <v>132</v>
      </c>
    </row>
    <row r="193" spans="1:65" s="2" customFormat="1" ht="16.5" customHeight="1">
      <c r="A193" s="33"/>
      <c r="B193" s="34"/>
      <c r="C193" s="190" t="s">
        <v>233</v>
      </c>
      <c r="D193" s="190" t="s">
        <v>135</v>
      </c>
      <c r="E193" s="191" t="s">
        <v>234</v>
      </c>
      <c r="F193" s="192" t="s">
        <v>235</v>
      </c>
      <c r="G193" s="193" t="s">
        <v>236</v>
      </c>
      <c r="H193" s="194">
        <v>2</v>
      </c>
      <c r="I193" s="195"/>
      <c r="J193" s="196">
        <f>ROUND(I193*H193,2)</f>
        <v>0</v>
      </c>
      <c r="K193" s="192" t="s">
        <v>139</v>
      </c>
      <c r="L193" s="38"/>
      <c r="M193" s="197" t="s">
        <v>1</v>
      </c>
      <c r="N193" s="198" t="s">
        <v>42</v>
      </c>
      <c r="O193" s="70"/>
      <c r="P193" s="199">
        <f>O193*H193</f>
        <v>0</v>
      </c>
      <c r="Q193" s="199">
        <v>0</v>
      </c>
      <c r="R193" s="199">
        <f>Q193*H193</f>
        <v>0</v>
      </c>
      <c r="S193" s="199">
        <v>0</v>
      </c>
      <c r="T193" s="200">
        <f>S193*H193</f>
        <v>0</v>
      </c>
      <c r="U193" s="33"/>
      <c r="V193" s="33"/>
      <c r="W193" s="33"/>
      <c r="X193" s="33"/>
      <c r="Y193" s="33"/>
      <c r="Z193" s="33"/>
      <c r="AA193" s="33"/>
      <c r="AB193" s="33"/>
      <c r="AC193" s="33"/>
      <c r="AD193" s="33"/>
      <c r="AE193" s="33"/>
      <c r="AR193" s="201" t="s">
        <v>140</v>
      </c>
      <c r="AT193" s="201" t="s">
        <v>135</v>
      </c>
      <c r="AU193" s="201" t="s">
        <v>86</v>
      </c>
      <c r="AY193" s="16" t="s">
        <v>132</v>
      </c>
      <c r="BE193" s="202">
        <f>IF(N193="základní",J193,0)</f>
        <v>0</v>
      </c>
      <c r="BF193" s="202">
        <f>IF(N193="snížená",J193,0)</f>
        <v>0</v>
      </c>
      <c r="BG193" s="202">
        <f>IF(N193="zákl. přenesená",J193,0)</f>
        <v>0</v>
      </c>
      <c r="BH193" s="202">
        <f>IF(N193="sníž. přenesená",J193,0)</f>
        <v>0</v>
      </c>
      <c r="BI193" s="202">
        <f>IF(N193="nulová",J193,0)</f>
        <v>0</v>
      </c>
      <c r="BJ193" s="16" t="s">
        <v>84</v>
      </c>
      <c r="BK193" s="202">
        <f>ROUND(I193*H193,2)</f>
        <v>0</v>
      </c>
      <c r="BL193" s="16" t="s">
        <v>140</v>
      </c>
      <c r="BM193" s="201" t="s">
        <v>237</v>
      </c>
    </row>
    <row r="194" spans="1:65" s="2" customFormat="1" ht="38.4">
      <c r="A194" s="33"/>
      <c r="B194" s="34"/>
      <c r="C194" s="35"/>
      <c r="D194" s="203" t="s">
        <v>142</v>
      </c>
      <c r="E194" s="35"/>
      <c r="F194" s="204" t="s">
        <v>238</v>
      </c>
      <c r="G194" s="35"/>
      <c r="H194" s="35"/>
      <c r="I194" s="205"/>
      <c r="J194" s="35"/>
      <c r="K194" s="35"/>
      <c r="L194" s="38"/>
      <c r="M194" s="206"/>
      <c r="N194" s="207"/>
      <c r="O194" s="70"/>
      <c r="P194" s="70"/>
      <c r="Q194" s="70"/>
      <c r="R194" s="70"/>
      <c r="S194" s="70"/>
      <c r="T194" s="71"/>
      <c r="U194" s="33"/>
      <c r="V194" s="33"/>
      <c r="W194" s="33"/>
      <c r="X194" s="33"/>
      <c r="Y194" s="33"/>
      <c r="Z194" s="33"/>
      <c r="AA194" s="33"/>
      <c r="AB194" s="33"/>
      <c r="AC194" s="33"/>
      <c r="AD194" s="33"/>
      <c r="AE194" s="33"/>
      <c r="AT194" s="16" t="s">
        <v>142</v>
      </c>
      <c r="AU194" s="16" t="s">
        <v>86</v>
      </c>
    </row>
    <row r="195" spans="1:65" s="13" customFormat="1">
      <c r="B195" s="208"/>
      <c r="C195" s="209"/>
      <c r="D195" s="203" t="s">
        <v>155</v>
      </c>
      <c r="E195" s="210" t="s">
        <v>1</v>
      </c>
      <c r="F195" s="211" t="s">
        <v>86</v>
      </c>
      <c r="G195" s="209"/>
      <c r="H195" s="212">
        <v>2</v>
      </c>
      <c r="I195" s="213"/>
      <c r="J195" s="209"/>
      <c r="K195" s="209"/>
      <c r="L195" s="214"/>
      <c r="M195" s="215"/>
      <c r="N195" s="216"/>
      <c r="O195" s="216"/>
      <c r="P195" s="216"/>
      <c r="Q195" s="216"/>
      <c r="R195" s="216"/>
      <c r="S195" s="216"/>
      <c r="T195" s="217"/>
      <c r="AT195" s="218" t="s">
        <v>155</v>
      </c>
      <c r="AU195" s="218" t="s">
        <v>86</v>
      </c>
      <c r="AV195" s="13" t="s">
        <v>86</v>
      </c>
      <c r="AW195" s="13" t="s">
        <v>34</v>
      </c>
      <c r="AX195" s="13" t="s">
        <v>84</v>
      </c>
      <c r="AY195" s="218" t="s">
        <v>132</v>
      </c>
    </row>
    <row r="196" spans="1:65" s="2" customFormat="1" ht="16.5" customHeight="1">
      <c r="A196" s="33"/>
      <c r="B196" s="34"/>
      <c r="C196" s="190" t="s">
        <v>240</v>
      </c>
      <c r="D196" s="190" t="s">
        <v>135</v>
      </c>
      <c r="E196" s="191" t="s">
        <v>432</v>
      </c>
      <c r="F196" s="192" t="s">
        <v>433</v>
      </c>
      <c r="G196" s="193" t="s">
        <v>236</v>
      </c>
      <c r="H196" s="194">
        <v>14</v>
      </c>
      <c r="I196" s="195"/>
      <c r="J196" s="196">
        <f>ROUND(I196*H196,2)</f>
        <v>0</v>
      </c>
      <c r="K196" s="192" t="s">
        <v>139</v>
      </c>
      <c r="L196" s="38"/>
      <c r="M196" s="197" t="s">
        <v>1</v>
      </c>
      <c r="N196" s="198" t="s">
        <v>42</v>
      </c>
      <c r="O196" s="70"/>
      <c r="P196" s="199">
        <f>O196*H196</f>
        <v>0</v>
      </c>
      <c r="Q196" s="199">
        <v>0</v>
      </c>
      <c r="R196" s="199">
        <f>Q196*H196</f>
        <v>0</v>
      </c>
      <c r="S196" s="199">
        <v>0</v>
      </c>
      <c r="T196" s="200">
        <f>S196*H196</f>
        <v>0</v>
      </c>
      <c r="U196" s="33"/>
      <c r="V196" s="33"/>
      <c r="W196" s="33"/>
      <c r="X196" s="33"/>
      <c r="Y196" s="33"/>
      <c r="Z196" s="33"/>
      <c r="AA196" s="33"/>
      <c r="AB196" s="33"/>
      <c r="AC196" s="33"/>
      <c r="AD196" s="33"/>
      <c r="AE196" s="33"/>
      <c r="AR196" s="201" t="s">
        <v>140</v>
      </c>
      <c r="AT196" s="201" t="s">
        <v>135</v>
      </c>
      <c r="AU196" s="201" t="s">
        <v>86</v>
      </c>
      <c r="AY196" s="16" t="s">
        <v>132</v>
      </c>
      <c r="BE196" s="202">
        <f>IF(N196="základní",J196,0)</f>
        <v>0</v>
      </c>
      <c r="BF196" s="202">
        <f>IF(N196="snížená",J196,0)</f>
        <v>0</v>
      </c>
      <c r="BG196" s="202">
        <f>IF(N196="zákl. přenesená",J196,0)</f>
        <v>0</v>
      </c>
      <c r="BH196" s="202">
        <f>IF(N196="sníž. přenesená",J196,0)</f>
        <v>0</v>
      </c>
      <c r="BI196" s="202">
        <f>IF(N196="nulová",J196,0)</f>
        <v>0</v>
      </c>
      <c r="BJ196" s="16" t="s">
        <v>84</v>
      </c>
      <c r="BK196" s="202">
        <f>ROUND(I196*H196,2)</f>
        <v>0</v>
      </c>
      <c r="BL196" s="16" t="s">
        <v>140</v>
      </c>
      <c r="BM196" s="201" t="s">
        <v>434</v>
      </c>
    </row>
    <row r="197" spans="1:65" s="2" customFormat="1" ht="38.4">
      <c r="A197" s="33"/>
      <c r="B197" s="34"/>
      <c r="C197" s="35"/>
      <c r="D197" s="203" t="s">
        <v>142</v>
      </c>
      <c r="E197" s="35"/>
      <c r="F197" s="204" t="s">
        <v>435</v>
      </c>
      <c r="G197" s="35"/>
      <c r="H197" s="35"/>
      <c r="I197" s="205"/>
      <c r="J197" s="35"/>
      <c r="K197" s="35"/>
      <c r="L197" s="38"/>
      <c r="M197" s="206"/>
      <c r="N197" s="207"/>
      <c r="O197" s="70"/>
      <c r="P197" s="70"/>
      <c r="Q197" s="70"/>
      <c r="R197" s="70"/>
      <c r="S197" s="70"/>
      <c r="T197" s="71"/>
      <c r="U197" s="33"/>
      <c r="V197" s="33"/>
      <c r="W197" s="33"/>
      <c r="X197" s="33"/>
      <c r="Y197" s="33"/>
      <c r="Z197" s="33"/>
      <c r="AA197" s="33"/>
      <c r="AB197" s="33"/>
      <c r="AC197" s="33"/>
      <c r="AD197" s="33"/>
      <c r="AE197" s="33"/>
      <c r="AT197" s="16" t="s">
        <v>142</v>
      </c>
      <c r="AU197" s="16" t="s">
        <v>86</v>
      </c>
    </row>
    <row r="198" spans="1:65" s="13" customFormat="1">
      <c r="B198" s="208"/>
      <c r="C198" s="209"/>
      <c r="D198" s="203" t="s">
        <v>155</v>
      </c>
      <c r="E198" s="210" t="s">
        <v>1</v>
      </c>
      <c r="F198" s="211" t="s">
        <v>436</v>
      </c>
      <c r="G198" s="209"/>
      <c r="H198" s="212">
        <v>14</v>
      </c>
      <c r="I198" s="213"/>
      <c r="J198" s="209"/>
      <c r="K198" s="209"/>
      <c r="L198" s="214"/>
      <c r="M198" s="215"/>
      <c r="N198" s="216"/>
      <c r="O198" s="216"/>
      <c r="P198" s="216"/>
      <c r="Q198" s="216"/>
      <c r="R198" s="216"/>
      <c r="S198" s="216"/>
      <c r="T198" s="217"/>
      <c r="AT198" s="218" t="s">
        <v>155</v>
      </c>
      <c r="AU198" s="218" t="s">
        <v>86</v>
      </c>
      <c r="AV198" s="13" t="s">
        <v>86</v>
      </c>
      <c r="AW198" s="13" t="s">
        <v>34</v>
      </c>
      <c r="AX198" s="13" t="s">
        <v>84</v>
      </c>
      <c r="AY198" s="218" t="s">
        <v>132</v>
      </c>
    </row>
    <row r="199" spans="1:65" s="2" customFormat="1" ht="16.5" customHeight="1">
      <c r="A199" s="33"/>
      <c r="B199" s="34"/>
      <c r="C199" s="190" t="s">
        <v>246</v>
      </c>
      <c r="D199" s="190" t="s">
        <v>135</v>
      </c>
      <c r="E199" s="191" t="s">
        <v>437</v>
      </c>
      <c r="F199" s="192" t="s">
        <v>438</v>
      </c>
      <c r="G199" s="193" t="s">
        <v>236</v>
      </c>
      <c r="H199" s="194">
        <v>4</v>
      </c>
      <c r="I199" s="195"/>
      <c r="J199" s="196">
        <f>ROUND(I199*H199,2)</f>
        <v>0</v>
      </c>
      <c r="K199" s="192" t="s">
        <v>139</v>
      </c>
      <c r="L199" s="38"/>
      <c r="M199" s="197" t="s">
        <v>1</v>
      </c>
      <c r="N199" s="198" t="s">
        <v>42</v>
      </c>
      <c r="O199" s="70"/>
      <c r="P199" s="199">
        <f>O199*H199</f>
        <v>0</v>
      </c>
      <c r="Q199" s="199">
        <v>0</v>
      </c>
      <c r="R199" s="199">
        <f>Q199*H199</f>
        <v>0</v>
      </c>
      <c r="S199" s="199">
        <v>0</v>
      </c>
      <c r="T199" s="200">
        <f>S199*H199</f>
        <v>0</v>
      </c>
      <c r="U199" s="33"/>
      <c r="V199" s="33"/>
      <c r="W199" s="33"/>
      <c r="X199" s="33"/>
      <c r="Y199" s="33"/>
      <c r="Z199" s="33"/>
      <c r="AA199" s="33"/>
      <c r="AB199" s="33"/>
      <c r="AC199" s="33"/>
      <c r="AD199" s="33"/>
      <c r="AE199" s="33"/>
      <c r="AR199" s="201" t="s">
        <v>140</v>
      </c>
      <c r="AT199" s="201" t="s">
        <v>135</v>
      </c>
      <c r="AU199" s="201" t="s">
        <v>86</v>
      </c>
      <c r="AY199" s="16" t="s">
        <v>132</v>
      </c>
      <c r="BE199" s="202">
        <f>IF(N199="základní",J199,0)</f>
        <v>0</v>
      </c>
      <c r="BF199" s="202">
        <f>IF(N199="snížená",J199,0)</f>
        <v>0</v>
      </c>
      <c r="BG199" s="202">
        <f>IF(N199="zákl. přenesená",J199,0)</f>
        <v>0</v>
      </c>
      <c r="BH199" s="202">
        <f>IF(N199="sníž. přenesená",J199,0)</f>
        <v>0</v>
      </c>
      <c r="BI199" s="202">
        <f>IF(N199="nulová",J199,0)</f>
        <v>0</v>
      </c>
      <c r="BJ199" s="16" t="s">
        <v>84</v>
      </c>
      <c r="BK199" s="202">
        <f>ROUND(I199*H199,2)</f>
        <v>0</v>
      </c>
      <c r="BL199" s="16" t="s">
        <v>140</v>
      </c>
      <c r="BM199" s="201" t="s">
        <v>439</v>
      </c>
    </row>
    <row r="200" spans="1:65" s="2" customFormat="1" ht="38.4">
      <c r="A200" s="33"/>
      <c r="B200" s="34"/>
      <c r="C200" s="35"/>
      <c r="D200" s="203" t="s">
        <v>142</v>
      </c>
      <c r="E200" s="35"/>
      <c r="F200" s="204" t="s">
        <v>440</v>
      </c>
      <c r="G200" s="35"/>
      <c r="H200" s="35"/>
      <c r="I200" s="205"/>
      <c r="J200" s="35"/>
      <c r="K200" s="35"/>
      <c r="L200" s="38"/>
      <c r="M200" s="206"/>
      <c r="N200" s="207"/>
      <c r="O200" s="70"/>
      <c r="P200" s="70"/>
      <c r="Q200" s="70"/>
      <c r="R200" s="70"/>
      <c r="S200" s="70"/>
      <c r="T200" s="71"/>
      <c r="U200" s="33"/>
      <c r="V200" s="33"/>
      <c r="W200" s="33"/>
      <c r="X200" s="33"/>
      <c r="Y200" s="33"/>
      <c r="Z200" s="33"/>
      <c r="AA200" s="33"/>
      <c r="AB200" s="33"/>
      <c r="AC200" s="33"/>
      <c r="AD200" s="33"/>
      <c r="AE200" s="33"/>
      <c r="AT200" s="16" t="s">
        <v>142</v>
      </c>
      <c r="AU200" s="16" t="s">
        <v>86</v>
      </c>
    </row>
    <row r="201" spans="1:65" s="13" customFormat="1">
      <c r="B201" s="208"/>
      <c r="C201" s="209"/>
      <c r="D201" s="203" t="s">
        <v>155</v>
      </c>
      <c r="E201" s="210" t="s">
        <v>1</v>
      </c>
      <c r="F201" s="211" t="s">
        <v>226</v>
      </c>
      <c r="G201" s="209"/>
      <c r="H201" s="212">
        <v>4</v>
      </c>
      <c r="I201" s="213"/>
      <c r="J201" s="209"/>
      <c r="K201" s="209"/>
      <c r="L201" s="214"/>
      <c r="M201" s="215"/>
      <c r="N201" s="216"/>
      <c r="O201" s="216"/>
      <c r="P201" s="216"/>
      <c r="Q201" s="216"/>
      <c r="R201" s="216"/>
      <c r="S201" s="216"/>
      <c r="T201" s="217"/>
      <c r="AT201" s="218" t="s">
        <v>155</v>
      </c>
      <c r="AU201" s="218" t="s">
        <v>86</v>
      </c>
      <c r="AV201" s="13" t="s">
        <v>86</v>
      </c>
      <c r="AW201" s="13" t="s">
        <v>34</v>
      </c>
      <c r="AX201" s="13" t="s">
        <v>84</v>
      </c>
      <c r="AY201" s="218" t="s">
        <v>132</v>
      </c>
    </row>
    <row r="202" spans="1:65" s="2" customFormat="1" ht="16.5" customHeight="1">
      <c r="A202" s="33"/>
      <c r="B202" s="34"/>
      <c r="C202" s="190" t="s">
        <v>251</v>
      </c>
      <c r="D202" s="190" t="s">
        <v>135</v>
      </c>
      <c r="E202" s="191" t="s">
        <v>441</v>
      </c>
      <c r="F202" s="192" t="s">
        <v>442</v>
      </c>
      <c r="G202" s="193" t="s">
        <v>200</v>
      </c>
      <c r="H202" s="194">
        <v>406</v>
      </c>
      <c r="I202" s="195"/>
      <c r="J202" s="196">
        <f>ROUND(I202*H202,2)</f>
        <v>0</v>
      </c>
      <c r="K202" s="192" t="s">
        <v>139</v>
      </c>
      <c r="L202" s="38"/>
      <c r="M202" s="197" t="s">
        <v>1</v>
      </c>
      <c r="N202" s="198" t="s">
        <v>42</v>
      </c>
      <c r="O202" s="70"/>
      <c r="P202" s="199">
        <f>O202*H202</f>
        <v>0</v>
      </c>
      <c r="Q202" s="199">
        <v>0</v>
      </c>
      <c r="R202" s="199">
        <f>Q202*H202</f>
        <v>0</v>
      </c>
      <c r="S202" s="199">
        <v>0</v>
      </c>
      <c r="T202" s="200">
        <f>S202*H202</f>
        <v>0</v>
      </c>
      <c r="U202" s="33"/>
      <c r="V202" s="33"/>
      <c r="W202" s="33"/>
      <c r="X202" s="33"/>
      <c r="Y202" s="33"/>
      <c r="Z202" s="33"/>
      <c r="AA202" s="33"/>
      <c r="AB202" s="33"/>
      <c r="AC202" s="33"/>
      <c r="AD202" s="33"/>
      <c r="AE202" s="33"/>
      <c r="AR202" s="201" t="s">
        <v>140</v>
      </c>
      <c r="AT202" s="201" t="s">
        <v>135</v>
      </c>
      <c r="AU202" s="201" t="s">
        <v>86</v>
      </c>
      <c r="AY202" s="16" t="s">
        <v>132</v>
      </c>
      <c r="BE202" s="202">
        <f>IF(N202="základní",J202,0)</f>
        <v>0</v>
      </c>
      <c r="BF202" s="202">
        <f>IF(N202="snížená",J202,0)</f>
        <v>0</v>
      </c>
      <c r="BG202" s="202">
        <f>IF(N202="zákl. přenesená",J202,0)</f>
        <v>0</v>
      </c>
      <c r="BH202" s="202">
        <f>IF(N202="sníž. přenesená",J202,0)</f>
        <v>0</v>
      </c>
      <c r="BI202" s="202">
        <f>IF(N202="nulová",J202,0)</f>
        <v>0</v>
      </c>
      <c r="BJ202" s="16" t="s">
        <v>84</v>
      </c>
      <c r="BK202" s="202">
        <f>ROUND(I202*H202,2)</f>
        <v>0</v>
      </c>
      <c r="BL202" s="16" t="s">
        <v>140</v>
      </c>
      <c r="BM202" s="201" t="s">
        <v>443</v>
      </c>
    </row>
    <row r="203" spans="1:65" s="2" customFormat="1" ht="28.8">
      <c r="A203" s="33"/>
      <c r="B203" s="34"/>
      <c r="C203" s="35"/>
      <c r="D203" s="203" t="s">
        <v>142</v>
      </c>
      <c r="E203" s="35"/>
      <c r="F203" s="204" t="s">
        <v>444</v>
      </c>
      <c r="G203" s="35"/>
      <c r="H203" s="35"/>
      <c r="I203" s="205"/>
      <c r="J203" s="35"/>
      <c r="K203" s="35"/>
      <c r="L203" s="38"/>
      <c r="M203" s="206"/>
      <c r="N203" s="207"/>
      <c r="O203" s="70"/>
      <c r="P203" s="70"/>
      <c r="Q203" s="70"/>
      <c r="R203" s="70"/>
      <c r="S203" s="70"/>
      <c r="T203" s="71"/>
      <c r="U203" s="33"/>
      <c r="V203" s="33"/>
      <c r="W203" s="33"/>
      <c r="X203" s="33"/>
      <c r="Y203" s="33"/>
      <c r="Z203" s="33"/>
      <c r="AA203" s="33"/>
      <c r="AB203" s="33"/>
      <c r="AC203" s="33"/>
      <c r="AD203" s="33"/>
      <c r="AE203" s="33"/>
      <c r="AT203" s="16" t="s">
        <v>142</v>
      </c>
      <c r="AU203" s="16" t="s">
        <v>86</v>
      </c>
    </row>
    <row r="204" spans="1:65" s="13" customFormat="1">
      <c r="B204" s="208"/>
      <c r="C204" s="209"/>
      <c r="D204" s="203" t="s">
        <v>155</v>
      </c>
      <c r="E204" s="210" t="s">
        <v>1</v>
      </c>
      <c r="F204" s="211" t="s">
        <v>445</v>
      </c>
      <c r="G204" s="209"/>
      <c r="H204" s="212">
        <v>160</v>
      </c>
      <c r="I204" s="213"/>
      <c r="J204" s="209"/>
      <c r="K204" s="209"/>
      <c r="L204" s="214"/>
      <c r="M204" s="215"/>
      <c r="N204" s="216"/>
      <c r="O204" s="216"/>
      <c r="P204" s="216"/>
      <c r="Q204" s="216"/>
      <c r="R204" s="216"/>
      <c r="S204" s="216"/>
      <c r="T204" s="217"/>
      <c r="AT204" s="218" t="s">
        <v>155</v>
      </c>
      <c r="AU204" s="218" t="s">
        <v>86</v>
      </c>
      <c r="AV204" s="13" t="s">
        <v>86</v>
      </c>
      <c r="AW204" s="13" t="s">
        <v>34</v>
      </c>
      <c r="AX204" s="13" t="s">
        <v>77</v>
      </c>
      <c r="AY204" s="218" t="s">
        <v>132</v>
      </c>
    </row>
    <row r="205" spans="1:65" s="13" customFormat="1">
      <c r="B205" s="208"/>
      <c r="C205" s="209"/>
      <c r="D205" s="203" t="s">
        <v>155</v>
      </c>
      <c r="E205" s="210" t="s">
        <v>1</v>
      </c>
      <c r="F205" s="211" t="s">
        <v>446</v>
      </c>
      <c r="G205" s="209"/>
      <c r="H205" s="212">
        <v>10</v>
      </c>
      <c r="I205" s="213"/>
      <c r="J205" s="209"/>
      <c r="K205" s="209"/>
      <c r="L205" s="214"/>
      <c r="M205" s="215"/>
      <c r="N205" s="216"/>
      <c r="O205" s="216"/>
      <c r="P205" s="216"/>
      <c r="Q205" s="216"/>
      <c r="R205" s="216"/>
      <c r="S205" s="216"/>
      <c r="T205" s="217"/>
      <c r="AT205" s="218" t="s">
        <v>155</v>
      </c>
      <c r="AU205" s="218" t="s">
        <v>86</v>
      </c>
      <c r="AV205" s="13" t="s">
        <v>86</v>
      </c>
      <c r="AW205" s="13" t="s">
        <v>34</v>
      </c>
      <c r="AX205" s="13" t="s">
        <v>77</v>
      </c>
      <c r="AY205" s="218" t="s">
        <v>132</v>
      </c>
    </row>
    <row r="206" spans="1:65" s="13" customFormat="1">
      <c r="B206" s="208"/>
      <c r="C206" s="209"/>
      <c r="D206" s="203" t="s">
        <v>155</v>
      </c>
      <c r="E206" s="210" t="s">
        <v>1</v>
      </c>
      <c r="F206" s="211" t="s">
        <v>447</v>
      </c>
      <c r="G206" s="209"/>
      <c r="H206" s="212">
        <v>44</v>
      </c>
      <c r="I206" s="213"/>
      <c r="J206" s="209"/>
      <c r="K206" s="209"/>
      <c r="L206" s="214"/>
      <c r="M206" s="215"/>
      <c r="N206" s="216"/>
      <c r="O206" s="216"/>
      <c r="P206" s="216"/>
      <c r="Q206" s="216"/>
      <c r="R206" s="216"/>
      <c r="S206" s="216"/>
      <c r="T206" s="217"/>
      <c r="AT206" s="218" t="s">
        <v>155</v>
      </c>
      <c r="AU206" s="218" t="s">
        <v>86</v>
      </c>
      <c r="AV206" s="13" t="s">
        <v>86</v>
      </c>
      <c r="AW206" s="13" t="s">
        <v>34</v>
      </c>
      <c r="AX206" s="13" t="s">
        <v>77</v>
      </c>
      <c r="AY206" s="218" t="s">
        <v>132</v>
      </c>
    </row>
    <row r="207" spans="1:65" s="13" customFormat="1">
      <c r="B207" s="208"/>
      <c r="C207" s="209"/>
      <c r="D207" s="203" t="s">
        <v>155</v>
      </c>
      <c r="E207" s="210" t="s">
        <v>1</v>
      </c>
      <c r="F207" s="211" t="s">
        <v>448</v>
      </c>
      <c r="G207" s="209"/>
      <c r="H207" s="212">
        <v>12</v>
      </c>
      <c r="I207" s="213"/>
      <c r="J207" s="209"/>
      <c r="K207" s="209"/>
      <c r="L207" s="214"/>
      <c r="M207" s="215"/>
      <c r="N207" s="216"/>
      <c r="O207" s="216"/>
      <c r="P207" s="216"/>
      <c r="Q207" s="216"/>
      <c r="R207" s="216"/>
      <c r="S207" s="216"/>
      <c r="T207" s="217"/>
      <c r="AT207" s="218" t="s">
        <v>155</v>
      </c>
      <c r="AU207" s="218" t="s">
        <v>86</v>
      </c>
      <c r="AV207" s="13" t="s">
        <v>86</v>
      </c>
      <c r="AW207" s="13" t="s">
        <v>34</v>
      </c>
      <c r="AX207" s="13" t="s">
        <v>77</v>
      </c>
      <c r="AY207" s="218" t="s">
        <v>132</v>
      </c>
    </row>
    <row r="208" spans="1:65" s="13" customFormat="1">
      <c r="B208" s="208"/>
      <c r="C208" s="209"/>
      <c r="D208" s="203" t="s">
        <v>155</v>
      </c>
      <c r="E208" s="210" t="s">
        <v>1</v>
      </c>
      <c r="F208" s="211" t="s">
        <v>449</v>
      </c>
      <c r="G208" s="209"/>
      <c r="H208" s="212">
        <v>180</v>
      </c>
      <c r="I208" s="213"/>
      <c r="J208" s="209"/>
      <c r="K208" s="209"/>
      <c r="L208" s="214"/>
      <c r="M208" s="215"/>
      <c r="N208" s="216"/>
      <c r="O208" s="216"/>
      <c r="P208" s="216"/>
      <c r="Q208" s="216"/>
      <c r="R208" s="216"/>
      <c r="S208" s="216"/>
      <c r="T208" s="217"/>
      <c r="AT208" s="218" t="s">
        <v>155</v>
      </c>
      <c r="AU208" s="218" t="s">
        <v>86</v>
      </c>
      <c r="AV208" s="13" t="s">
        <v>86</v>
      </c>
      <c r="AW208" s="13" t="s">
        <v>34</v>
      </c>
      <c r="AX208" s="13" t="s">
        <v>77</v>
      </c>
      <c r="AY208" s="218" t="s">
        <v>132</v>
      </c>
    </row>
    <row r="209" spans="1:65" s="14" customFormat="1">
      <c r="B209" s="233"/>
      <c r="C209" s="234"/>
      <c r="D209" s="203" t="s">
        <v>155</v>
      </c>
      <c r="E209" s="235" t="s">
        <v>1</v>
      </c>
      <c r="F209" s="236" t="s">
        <v>382</v>
      </c>
      <c r="G209" s="234"/>
      <c r="H209" s="237">
        <v>406</v>
      </c>
      <c r="I209" s="238"/>
      <c r="J209" s="234"/>
      <c r="K209" s="234"/>
      <c r="L209" s="239"/>
      <c r="M209" s="240"/>
      <c r="N209" s="241"/>
      <c r="O209" s="241"/>
      <c r="P209" s="241"/>
      <c r="Q209" s="241"/>
      <c r="R209" s="241"/>
      <c r="S209" s="241"/>
      <c r="T209" s="242"/>
      <c r="AT209" s="243" t="s">
        <v>155</v>
      </c>
      <c r="AU209" s="243" t="s">
        <v>86</v>
      </c>
      <c r="AV209" s="14" t="s">
        <v>140</v>
      </c>
      <c r="AW209" s="14" t="s">
        <v>34</v>
      </c>
      <c r="AX209" s="14" t="s">
        <v>84</v>
      </c>
      <c r="AY209" s="243" t="s">
        <v>132</v>
      </c>
    </row>
    <row r="210" spans="1:65" s="2" customFormat="1" ht="16.5" customHeight="1">
      <c r="A210" s="33"/>
      <c r="B210" s="34"/>
      <c r="C210" s="190" t="s">
        <v>7</v>
      </c>
      <c r="D210" s="190" t="s">
        <v>135</v>
      </c>
      <c r="E210" s="191" t="s">
        <v>450</v>
      </c>
      <c r="F210" s="192" t="s">
        <v>451</v>
      </c>
      <c r="G210" s="193" t="s">
        <v>200</v>
      </c>
      <c r="H210" s="194">
        <v>406</v>
      </c>
      <c r="I210" s="195"/>
      <c r="J210" s="196">
        <f>ROUND(I210*H210,2)</f>
        <v>0</v>
      </c>
      <c r="K210" s="192" t="s">
        <v>139</v>
      </c>
      <c r="L210" s="38"/>
      <c r="M210" s="197" t="s">
        <v>1</v>
      </c>
      <c r="N210" s="198" t="s">
        <v>42</v>
      </c>
      <c r="O210" s="70"/>
      <c r="P210" s="199">
        <f>O210*H210</f>
        <v>0</v>
      </c>
      <c r="Q210" s="199">
        <v>0</v>
      </c>
      <c r="R210" s="199">
        <f>Q210*H210</f>
        <v>0</v>
      </c>
      <c r="S210" s="199">
        <v>0</v>
      </c>
      <c r="T210" s="200">
        <f>S210*H210</f>
        <v>0</v>
      </c>
      <c r="U210" s="33"/>
      <c r="V210" s="33"/>
      <c r="W210" s="33"/>
      <c r="X210" s="33"/>
      <c r="Y210" s="33"/>
      <c r="Z210" s="33"/>
      <c r="AA210" s="33"/>
      <c r="AB210" s="33"/>
      <c r="AC210" s="33"/>
      <c r="AD210" s="33"/>
      <c r="AE210" s="33"/>
      <c r="AR210" s="201" t="s">
        <v>140</v>
      </c>
      <c r="AT210" s="201" t="s">
        <v>135</v>
      </c>
      <c r="AU210" s="201" t="s">
        <v>86</v>
      </c>
      <c r="AY210" s="16" t="s">
        <v>132</v>
      </c>
      <c r="BE210" s="202">
        <f>IF(N210="základní",J210,0)</f>
        <v>0</v>
      </c>
      <c r="BF210" s="202">
        <f>IF(N210="snížená",J210,0)</f>
        <v>0</v>
      </c>
      <c r="BG210" s="202">
        <f>IF(N210="zákl. přenesená",J210,0)</f>
        <v>0</v>
      </c>
      <c r="BH210" s="202">
        <f>IF(N210="sníž. přenesená",J210,0)</f>
        <v>0</v>
      </c>
      <c r="BI210" s="202">
        <f>IF(N210="nulová",J210,0)</f>
        <v>0</v>
      </c>
      <c r="BJ210" s="16" t="s">
        <v>84</v>
      </c>
      <c r="BK210" s="202">
        <f>ROUND(I210*H210,2)</f>
        <v>0</v>
      </c>
      <c r="BL210" s="16" t="s">
        <v>140</v>
      </c>
      <c r="BM210" s="201" t="s">
        <v>452</v>
      </c>
    </row>
    <row r="211" spans="1:65" s="2" customFormat="1" ht="28.8">
      <c r="A211" s="33"/>
      <c r="B211" s="34"/>
      <c r="C211" s="35"/>
      <c r="D211" s="203" t="s">
        <v>142</v>
      </c>
      <c r="E211" s="35"/>
      <c r="F211" s="204" t="s">
        <v>453</v>
      </c>
      <c r="G211" s="35"/>
      <c r="H211" s="35"/>
      <c r="I211" s="205"/>
      <c r="J211" s="35"/>
      <c r="K211" s="35"/>
      <c r="L211" s="38"/>
      <c r="M211" s="206"/>
      <c r="N211" s="207"/>
      <c r="O211" s="70"/>
      <c r="P211" s="70"/>
      <c r="Q211" s="70"/>
      <c r="R211" s="70"/>
      <c r="S211" s="70"/>
      <c r="T211" s="71"/>
      <c r="U211" s="33"/>
      <c r="V211" s="33"/>
      <c r="W211" s="33"/>
      <c r="X211" s="33"/>
      <c r="Y211" s="33"/>
      <c r="Z211" s="33"/>
      <c r="AA211" s="33"/>
      <c r="AB211" s="33"/>
      <c r="AC211" s="33"/>
      <c r="AD211" s="33"/>
      <c r="AE211" s="33"/>
      <c r="AT211" s="16" t="s">
        <v>142</v>
      </c>
      <c r="AU211" s="16" t="s">
        <v>86</v>
      </c>
    </row>
    <row r="212" spans="1:65" s="13" customFormat="1">
      <c r="B212" s="208"/>
      <c r="C212" s="209"/>
      <c r="D212" s="203" t="s">
        <v>155</v>
      </c>
      <c r="E212" s="210" t="s">
        <v>1</v>
      </c>
      <c r="F212" s="211" t="s">
        <v>445</v>
      </c>
      <c r="G212" s="209"/>
      <c r="H212" s="212">
        <v>160</v>
      </c>
      <c r="I212" s="213"/>
      <c r="J212" s="209"/>
      <c r="K212" s="209"/>
      <c r="L212" s="214"/>
      <c r="M212" s="215"/>
      <c r="N212" s="216"/>
      <c r="O212" s="216"/>
      <c r="P212" s="216"/>
      <c r="Q212" s="216"/>
      <c r="R212" s="216"/>
      <c r="S212" s="216"/>
      <c r="T212" s="217"/>
      <c r="AT212" s="218" t="s">
        <v>155</v>
      </c>
      <c r="AU212" s="218" t="s">
        <v>86</v>
      </c>
      <c r="AV212" s="13" t="s">
        <v>86</v>
      </c>
      <c r="AW212" s="13" t="s">
        <v>34</v>
      </c>
      <c r="AX212" s="13" t="s">
        <v>77</v>
      </c>
      <c r="AY212" s="218" t="s">
        <v>132</v>
      </c>
    </row>
    <row r="213" spans="1:65" s="13" customFormat="1">
      <c r="B213" s="208"/>
      <c r="C213" s="209"/>
      <c r="D213" s="203" t="s">
        <v>155</v>
      </c>
      <c r="E213" s="210" t="s">
        <v>1</v>
      </c>
      <c r="F213" s="211" t="s">
        <v>446</v>
      </c>
      <c r="G213" s="209"/>
      <c r="H213" s="212">
        <v>10</v>
      </c>
      <c r="I213" s="213"/>
      <c r="J213" s="209"/>
      <c r="K213" s="209"/>
      <c r="L213" s="214"/>
      <c r="M213" s="215"/>
      <c r="N213" s="216"/>
      <c r="O213" s="216"/>
      <c r="P213" s="216"/>
      <c r="Q213" s="216"/>
      <c r="R213" s="216"/>
      <c r="S213" s="216"/>
      <c r="T213" s="217"/>
      <c r="AT213" s="218" t="s">
        <v>155</v>
      </c>
      <c r="AU213" s="218" t="s">
        <v>86</v>
      </c>
      <c r="AV213" s="13" t="s">
        <v>86</v>
      </c>
      <c r="AW213" s="13" t="s">
        <v>34</v>
      </c>
      <c r="AX213" s="13" t="s">
        <v>77</v>
      </c>
      <c r="AY213" s="218" t="s">
        <v>132</v>
      </c>
    </row>
    <row r="214" spans="1:65" s="13" customFormat="1">
      <c r="B214" s="208"/>
      <c r="C214" s="209"/>
      <c r="D214" s="203" t="s">
        <v>155</v>
      </c>
      <c r="E214" s="210" t="s">
        <v>1</v>
      </c>
      <c r="F214" s="211" t="s">
        <v>447</v>
      </c>
      <c r="G214" s="209"/>
      <c r="H214" s="212">
        <v>44</v>
      </c>
      <c r="I214" s="213"/>
      <c r="J214" s="209"/>
      <c r="K214" s="209"/>
      <c r="L214" s="214"/>
      <c r="M214" s="215"/>
      <c r="N214" s="216"/>
      <c r="O214" s="216"/>
      <c r="P214" s="216"/>
      <c r="Q214" s="216"/>
      <c r="R214" s="216"/>
      <c r="S214" s="216"/>
      <c r="T214" s="217"/>
      <c r="AT214" s="218" t="s">
        <v>155</v>
      </c>
      <c r="AU214" s="218" t="s">
        <v>86</v>
      </c>
      <c r="AV214" s="13" t="s">
        <v>86</v>
      </c>
      <c r="AW214" s="13" t="s">
        <v>34</v>
      </c>
      <c r="AX214" s="13" t="s">
        <v>77</v>
      </c>
      <c r="AY214" s="218" t="s">
        <v>132</v>
      </c>
    </row>
    <row r="215" spans="1:65" s="13" customFormat="1">
      <c r="B215" s="208"/>
      <c r="C215" s="209"/>
      <c r="D215" s="203" t="s">
        <v>155</v>
      </c>
      <c r="E215" s="210" t="s">
        <v>1</v>
      </c>
      <c r="F215" s="211" t="s">
        <v>448</v>
      </c>
      <c r="G215" s="209"/>
      <c r="H215" s="212">
        <v>12</v>
      </c>
      <c r="I215" s="213"/>
      <c r="J215" s="209"/>
      <c r="K215" s="209"/>
      <c r="L215" s="214"/>
      <c r="M215" s="215"/>
      <c r="N215" s="216"/>
      <c r="O215" s="216"/>
      <c r="P215" s="216"/>
      <c r="Q215" s="216"/>
      <c r="R215" s="216"/>
      <c r="S215" s="216"/>
      <c r="T215" s="217"/>
      <c r="AT215" s="218" t="s">
        <v>155</v>
      </c>
      <c r="AU215" s="218" t="s">
        <v>86</v>
      </c>
      <c r="AV215" s="13" t="s">
        <v>86</v>
      </c>
      <c r="AW215" s="13" t="s">
        <v>34</v>
      </c>
      <c r="AX215" s="13" t="s">
        <v>77</v>
      </c>
      <c r="AY215" s="218" t="s">
        <v>132</v>
      </c>
    </row>
    <row r="216" spans="1:65" s="13" customFormat="1">
      <c r="B216" s="208"/>
      <c r="C216" s="209"/>
      <c r="D216" s="203" t="s">
        <v>155</v>
      </c>
      <c r="E216" s="210" t="s">
        <v>1</v>
      </c>
      <c r="F216" s="211" t="s">
        <v>449</v>
      </c>
      <c r="G216" s="209"/>
      <c r="H216" s="212">
        <v>180</v>
      </c>
      <c r="I216" s="213"/>
      <c r="J216" s="209"/>
      <c r="K216" s="209"/>
      <c r="L216" s="214"/>
      <c r="M216" s="215"/>
      <c r="N216" s="216"/>
      <c r="O216" s="216"/>
      <c r="P216" s="216"/>
      <c r="Q216" s="216"/>
      <c r="R216" s="216"/>
      <c r="S216" s="216"/>
      <c r="T216" s="217"/>
      <c r="AT216" s="218" t="s">
        <v>155</v>
      </c>
      <c r="AU216" s="218" t="s">
        <v>86</v>
      </c>
      <c r="AV216" s="13" t="s">
        <v>86</v>
      </c>
      <c r="AW216" s="13" t="s">
        <v>34</v>
      </c>
      <c r="AX216" s="13" t="s">
        <v>77</v>
      </c>
      <c r="AY216" s="218" t="s">
        <v>132</v>
      </c>
    </row>
    <row r="217" spans="1:65" s="14" customFormat="1">
      <c r="B217" s="233"/>
      <c r="C217" s="234"/>
      <c r="D217" s="203" t="s">
        <v>155</v>
      </c>
      <c r="E217" s="235" t="s">
        <v>1</v>
      </c>
      <c r="F217" s="236" t="s">
        <v>382</v>
      </c>
      <c r="G217" s="234"/>
      <c r="H217" s="237">
        <v>406</v>
      </c>
      <c r="I217" s="238"/>
      <c r="J217" s="234"/>
      <c r="K217" s="234"/>
      <c r="L217" s="239"/>
      <c r="M217" s="240"/>
      <c r="N217" s="241"/>
      <c r="O217" s="241"/>
      <c r="P217" s="241"/>
      <c r="Q217" s="241"/>
      <c r="R217" s="241"/>
      <c r="S217" s="241"/>
      <c r="T217" s="242"/>
      <c r="AT217" s="243" t="s">
        <v>155</v>
      </c>
      <c r="AU217" s="243" t="s">
        <v>86</v>
      </c>
      <c r="AV217" s="14" t="s">
        <v>140</v>
      </c>
      <c r="AW217" s="14" t="s">
        <v>34</v>
      </c>
      <c r="AX217" s="14" t="s">
        <v>84</v>
      </c>
      <c r="AY217" s="243" t="s">
        <v>132</v>
      </c>
    </row>
    <row r="218" spans="1:65" s="2" customFormat="1" ht="16.5" customHeight="1">
      <c r="A218" s="33"/>
      <c r="B218" s="34"/>
      <c r="C218" s="190" t="s">
        <v>260</v>
      </c>
      <c r="D218" s="190" t="s">
        <v>135</v>
      </c>
      <c r="E218" s="191" t="s">
        <v>454</v>
      </c>
      <c r="F218" s="192" t="s">
        <v>455</v>
      </c>
      <c r="G218" s="193" t="s">
        <v>364</v>
      </c>
      <c r="H218" s="194">
        <v>0.82899999999999996</v>
      </c>
      <c r="I218" s="195"/>
      <c r="J218" s="196">
        <f>ROUND(I218*H218,2)</f>
        <v>0</v>
      </c>
      <c r="K218" s="192" t="s">
        <v>139</v>
      </c>
      <c r="L218" s="38"/>
      <c r="M218" s="197" t="s">
        <v>1</v>
      </c>
      <c r="N218" s="198" t="s">
        <v>42</v>
      </c>
      <c r="O218" s="70"/>
      <c r="P218" s="199">
        <f>O218*H218</f>
        <v>0</v>
      </c>
      <c r="Q218" s="199">
        <v>0</v>
      </c>
      <c r="R218" s="199">
        <f>Q218*H218</f>
        <v>0</v>
      </c>
      <c r="S218" s="199">
        <v>0</v>
      </c>
      <c r="T218" s="200">
        <f>S218*H218</f>
        <v>0</v>
      </c>
      <c r="U218" s="33"/>
      <c r="V218" s="33"/>
      <c r="W218" s="33"/>
      <c r="X218" s="33"/>
      <c r="Y218" s="33"/>
      <c r="Z218" s="33"/>
      <c r="AA218" s="33"/>
      <c r="AB218" s="33"/>
      <c r="AC218" s="33"/>
      <c r="AD218" s="33"/>
      <c r="AE218" s="33"/>
      <c r="AR218" s="201" t="s">
        <v>140</v>
      </c>
      <c r="AT218" s="201" t="s">
        <v>135</v>
      </c>
      <c r="AU218" s="201" t="s">
        <v>86</v>
      </c>
      <c r="AY218" s="16" t="s">
        <v>132</v>
      </c>
      <c r="BE218" s="202">
        <f>IF(N218="základní",J218,0)</f>
        <v>0</v>
      </c>
      <c r="BF218" s="202">
        <f>IF(N218="snížená",J218,0)</f>
        <v>0</v>
      </c>
      <c r="BG218" s="202">
        <f>IF(N218="zákl. přenesená",J218,0)</f>
        <v>0</v>
      </c>
      <c r="BH218" s="202">
        <f>IF(N218="sníž. přenesená",J218,0)</f>
        <v>0</v>
      </c>
      <c r="BI218" s="202">
        <f>IF(N218="nulová",J218,0)</f>
        <v>0</v>
      </c>
      <c r="BJ218" s="16" t="s">
        <v>84</v>
      </c>
      <c r="BK218" s="202">
        <f>ROUND(I218*H218,2)</f>
        <v>0</v>
      </c>
      <c r="BL218" s="16" t="s">
        <v>140</v>
      </c>
      <c r="BM218" s="201" t="s">
        <v>456</v>
      </c>
    </row>
    <row r="219" spans="1:65" s="2" customFormat="1" ht="48">
      <c r="A219" s="33"/>
      <c r="B219" s="34"/>
      <c r="C219" s="35"/>
      <c r="D219" s="203" t="s">
        <v>142</v>
      </c>
      <c r="E219" s="35"/>
      <c r="F219" s="204" t="s">
        <v>457</v>
      </c>
      <c r="G219" s="35"/>
      <c r="H219" s="35"/>
      <c r="I219" s="205"/>
      <c r="J219" s="35"/>
      <c r="K219" s="35"/>
      <c r="L219" s="38"/>
      <c r="M219" s="206"/>
      <c r="N219" s="207"/>
      <c r="O219" s="70"/>
      <c r="P219" s="70"/>
      <c r="Q219" s="70"/>
      <c r="R219" s="70"/>
      <c r="S219" s="70"/>
      <c r="T219" s="71"/>
      <c r="U219" s="33"/>
      <c r="V219" s="33"/>
      <c r="W219" s="33"/>
      <c r="X219" s="33"/>
      <c r="Y219" s="33"/>
      <c r="Z219" s="33"/>
      <c r="AA219" s="33"/>
      <c r="AB219" s="33"/>
      <c r="AC219" s="33"/>
      <c r="AD219" s="33"/>
      <c r="AE219" s="33"/>
      <c r="AT219" s="16" t="s">
        <v>142</v>
      </c>
      <c r="AU219" s="16" t="s">
        <v>86</v>
      </c>
    </row>
    <row r="220" spans="1:65" s="13" customFormat="1">
      <c r="B220" s="208"/>
      <c r="C220" s="209"/>
      <c r="D220" s="203" t="s">
        <v>155</v>
      </c>
      <c r="E220" s="210" t="s">
        <v>1</v>
      </c>
      <c r="F220" s="211" t="s">
        <v>458</v>
      </c>
      <c r="G220" s="209"/>
      <c r="H220" s="212">
        <v>0.82899999999999996</v>
      </c>
      <c r="I220" s="213"/>
      <c r="J220" s="209"/>
      <c r="K220" s="209"/>
      <c r="L220" s="214"/>
      <c r="M220" s="215"/>
      <c r="N220" s="216"/>
      <c r="O220" s="216"/>
      <c r="P220" s="216"/>
      <c r="Q220" s="216"/>
      <c r="R220" s="216"/>
      <c r="S220" s="216"/>
      <c r="T220" s="217"/>
      <c r="AT220" s="218" t="s">
        <v>155</v>
      </c>
      <c r="AU220" s="218" t="s">
        <v>86</v>
      </c>
      <c r="AV220" s="13" t="s">
        <v>86</v>
      </c>
      <c r="AW220" s="13" t="s">
        <v>34</v>
      </c>
      <c r="AX220" s="13" t="s">
        <v>84</v>
      </c>
      <c r="AY220" s="218" t="s">
        <v>132</v>
      </c>
    </row>
    <row r="221" spans="1:65" s="2" customFormat="1" ht="16.5" customHeight="1">
      <c r="A221" s="33"/>
      <c r="B221" s="34"/>
      <c r="C221" s="190" t="s">
        <v>265</v>
      </c>
      <c r="D221" s="190" t="s">
        <v>135</v>
      </c>
      <c r="E221" s="191" t="s">
        <v>459</v>
      </c>
      <c r="F221" s="192" t="s">
        <v>460</v>
      </c>
      <c r="G221" s="193" t="s">
        <v>364</v>
      </c>
      <c r="H221" s="194">
        <v>4.0000000000000001E-3</v>
      </c>
      <c r="I221" s="195"/>
      <c r="J221" s="196">
        <f>ROUND(I221*H221,2)</f>
        <v>0</v>
      </c>
      <c r="K221" s="192" t="s">
        <v>139</v>
      </c>
      <c r="L221" s="38"/>
      <c r="M221" s="197" t="s">
        <v>1</v>
      </c>
      <c r="N221" s="198" t="s">
        <v>42</v>
      </c>
      <c r="O221" s="70"/>
      <c r="P221" s="199">
        <f>O221*H221</f>
        <v>0</v>
      </c>
      <c r="Q221" s="199">
        <v>0</v>
      </c>
      <c r="R221" s="199">
        <f>Q221*H221</f>
        <v>0</v>
      </c>
      <c r="S221" s="199">
        <v>0</v>
      </c>
      <c r="T221" s="200">
        <f>S221*H221</f>
        <v>0</v>
      </c>
      <c r="U221" s="33"/>
      <c r="V221" s="33"/>
      <c r="W221" s="33"/>
      <c r="X221" s="33"/>
      <c r="Y221" s="33"/>
      <c r="Z221" s="33"/>
      <c r="AA221" s="33"/>
      <c r="AB221" s="33"/>
      <c r="AC221" s="33"/>
      <c r="AD221" s="33"/>
      <c r="AE221" s="33"/>
      <c r="AR221" s="201" t="s">
        <v>140</v>
      </c>
      <c r="AT221" s="201" t="s">
        <v>135</v>
      </c>
      <c r="AU221" s="201" t="s">
        <v>86</v>
      </c>
      <c r="AY221" s="16" t="s">
        <v>132</v>
      </c>
      <c r="BE221" s="202">
        <f>IF(N221="základní",J221,0)</f>
        <v>0</v>
      </c>
      <c r="BF221" s="202">
        <f>IF(N221="snížená",J221,0)</f>
        <v>0</v>
      </c>
      <c r="BG221" s="202">
        <f>IF(N221="zákl. přenesená",J221,0)</f>
        <v>0</v>
      </c>
      <c r="BH221" s="202">
        <f>IF(N221="sníž. přenesená",J221,0)</f>
        <v>0</v>
      </c>
      <c r="BI221" s="202">
        <f>IF(N221="nulová",J221,0)</f>
        <v>0</v>
      </c>
      <c r="BJ221" s="16" t="s">
        <v>84</v>
      </c>
      <c r="BK221" s="202">
        <f>ROUND(I221*H221,2)</f>
        <v>0</v>
      </c>
      <c r="BL221" s="16" t="s">
        <v>140</v>
      </c>
      <c r="BM221" s="201" t="s">
        <v>461</v>
      </c>
    </row>
    <row r="222" spans="1:65" s="2" customFormat="1" ht="48">
      <c r="A222" s="33"/>
      <c r="B222" s="34"/>
      <c r="C222" s="35"/>
      <c r="D222" s="203" t="s">
        <v>142</v>
      </c>
      <c r="E222" s="35"/>
      <c r="F222" s="204" t="s">
        <v>462</v>
      </c>
      <c r="G222" s="35"/>
      <c r="H222" s="35"/>
      <c r="I222" s="205"/>
      <c r="J222" s="35"/>
      <c r="K222" s="35"/>
      <c r="L222" s="38"/>
      <c r="M222" s="206"/>
      <c r="N222" s="207"/>
      <c r="O222" s="70"/>
      <c r="P222" s="70"/>
      <c r="Q222" s="70"/>
      <c r="R222" s="70"/>
      <c r="S222" s="70"/>
      <c r="T222" s="71"/>
      <c r="U222" s="33"/>
      <c r="V222" s="33"/>
      <c r="W222" s="33"/>
      <c r="X222" s="33"/>
      <c r="Y222" s="33"/>
      <c r="Z222" s="33"/>
      <c r="AA222" s="33"/>
      <c r="AB222" s="33"/>
      <c r="AC222" s="33"/>
      <c r="AD222" s="33"/>
      <c r="AE222" s="33"/>
      <c r="AT222" s="16" t="s">
        <v>142</v>
      </c>
      <c r="AU222" s="16" t="s">
        <v>86</v>
      </c>
    </row>
    <row r="223" spans="1:65" s="13" customFormat="1">
      <c r="B223" s="208"/>
      <c r="C223" s="209"/>
      <c r="D223" s="203" t="s">
        <v>155</v>
      </c>
      <c r="E223" s="210" t="s">
        <v>1</v>
      </c>
      <c r="F223" s="211" t="s">
        <v>463</v>
      </c>
      <c r="G223" s="209"/>
      <c r="H223" s="212">
        <v>4.0000000000000001E-3</v>
      </c>
      <c r="I223" s="213"/>
      <c r="J223" s="209"/>
      <c r="K223" s="209"/>
      <c r="L223" s="214"/>
      <c r="M223" s="215"/>
      <c r="N223" s="216"/>
      <c r="O223" s="216"/>
      <c r="P223" s="216"/>
      <c r="Q223" s="216"/>
      <c r="R223" s="216"/>
      <c r="S223" s="216"/>
      <c r="T223" s="217"/>
      <c r="AT223" s="218" t="s">
        <v>155</v>
      </c>
      <c r="AU223" s="218" t="s">
        <v>86</v>
      </c>
      <c r="AV223" s="13" t="s">
        <v>86</v>
      </c>
      <c r="AW223" s="13" t="s">
        <v>34</v>
      </c>
      <c r="AX223" s="13" t="s">
        <v>84</v>
      </c>
      <c r="AY223" s="218" t="s">
        <v>132</v>
      </c>
    </row>
    <row r="224" spans="1:65" s="2" customFormat="1" ht="16.5" customHeight="1">
      <c r="A224" s="33"/>
      <c r="B224" s="34"/>
      <c r="C224" s="190" t="s">
        <v>270</v>
      </c>
      <c r="D224" s="190" t="s">
        <v>135</v>
      </c>
      <c r="E224" s="191" t="s">
        <v>464</v>
      </c>
      <c r="F224" s="192" t="s">
        <v>465</v>
      </c>
      <c r="G224" s="193" t="s">
        <v>364</v>
      </c>
      <c r="H224" s="194">
        <v>0.22900000000000001</v>
      </c>
      <c r="I224" s="195"/>
      <c r="J224" s="196">
        <f>ROUND(I224*H224,2)</f>
        <v>0</v>
      </c>
      <c r="K224" s="192" t="s">
        <v>139</v>
      </c>
      <c r="L224" s="38"/>
      <c r="M224" s="197" t="s">
        <v>1</v>
      </c>
      <c r="N224" s="198" t="s">
        <v>42</v>
      </c>
      <c r="O224" s="70"/>
      <c r="P224" s="199">
        <f>O224*H224</f>
        <v>0</v>
      </c>
      <c r="Q224" s="199">
        <v>0</v>
      </c>
      <c r="R224" s="199">
        <f>Q224*H224</f>
        <v>0</v>
      </c>
      <c r="S224" s="199">
        <v>0</v>
      </c>
      <c r="T224" s="200">
        <f>S224*H224</f>
        <v>0</v>
      </c>
      <c r="U224" s="33"/>
      <c r="V224" s="33"/>
      <c r="W224" s="33"/>
      <c r="X224" s="33"/>
      <c r="Y224" s="33"/>
      <c r="Z224" s="33"/>
      <c r="AA224" s="33"/>
      <c r="AB224" s="33"/>
      <c r="AC224" s="33"/>
      <c r="AD224" s="33"/>
      <c r="AE224" s="33"/>
      <c r="AR224" s="201" t="s">
        <v>140</v>
      </c>
      <c r="AT224" s="201" t="s">
        <v>135</v>
      </c>
      <c r="AU224" s="201" t="s">
        <v>86</v>
      </c>
      <c r="AY224" s="16" t="s">
        <v>132</v>
      </c>
      <c r="BE224" s="202">
        <f>IF(N224="základní",J224,0)</f>
        <v>0</v>
      </c>
      <c r="BF224" s="202">
        <f>IF(N224="snížená",J224,0)</f>
        <v>0</v>
      </c>
      <c r="BG224" s="202">
        <f>IF(N224="zákl. přenesená",J224,0)</f>
        <v>0</v>
      </c>
      <c r="BH224" s="202">
        <f>IF(N224="sníž. přenesená",J224,0)</f>
        <v>0</v>
      </c>
      <c r="BI224" s="202">
        <f>IF(N224="nulová",J224,0)</f>
        <v>0</v>
      </c>
      <c r="BJ224" s="16" t="s">
        <v>84</v>
      </c>
      <c r="BK224" s="202">
        <f>ROUND(I224*H224,2)</f>
        <v>0</v>
      </c>
      <c r="BL224" s="16" t="s">
        <v>140</v>
      </c>
      <c r="BM224" s="201" t="s">
        <v>466</v>
      </c>
    </row>
    <row r="225" spans="1:65" s="2" customFormat="1" ht="48">
      <c r="A225" s="33"/>
      <c r="B225" s="34"/>
      <c r="C225" s="35"/>
      <c r="D225" s="203" t="s">
        <v>142</v>
      </c>
      <c r="E225" s="35"/>
      <c r="F225" s="204" t="s">
        <v>467</v>
      </c>
      <c r="G225" s="35"/>
      <c r="H225" s="35"/>
      <c r="I225" s="205"/>
      <c r="J225" s="35"/>
      <c r="K225" s="35"/>
      <c r="L225" s="38"/>
      <c r="M225" s="206"/>
      <c r="N225" s="207"/>
      <c r="O225" s="70"/>
      <c r="P225" s="70"/>
      <c r="Q225" s="70"/>
      <c r="R225" s="70"/>
      <c r="S225" s="70"/>
      <c r="T225" s="71"/>
      <c r="U225" s="33"/>
      <c r="V225" s="33"/>
      <c r="W225" s="33"/>
      <c r="X225" s="33"/>
      <c r="Y225" s="33"/>
      <c r="Z225" s="33"/>
      <c r="AA225" s="33"/>
      <c r="AB225" s="33"/>
      <c r="AC225" s="33"/>
      <c r="AD225" s="33"/>
      <c r="AE225" s="33"/>
      <c r="AT225" s="16" t="s">
        <v>142</v>
      </c>
      <c r="AU225" s="16" t="s">
        <v>86</v>
      </c>
    </row>
    <row r="226" spans="1:65" s="13" customFormat="1">
      <c r="B226" s="208"/>
      <c r="C226" s="209"/>
      <c r="D226" s="203" t="s">
        <v>155</v>
      </c>
      <c r="E226" s="210" t="s">
        <v>1</v>
      </c>
      <c r="F226" s="211" t="s">
        <v>468</v>
      </c>
      <c r="G226" s="209"/>
      <c r="H226" s="212">
        <v>0.22900000000000001</v>
      </c>
      <c r="I226" s="213"/>
      <c r="J226" s="209"/>
      <c r="K226" s="209"/>
      <c r="L226" s="214"/>
      <c r="M226" s="215"/>
      <c r="N226" s="216"/>
      <c r="O226" s="216"/>
      <c r="P226" s="216"/>
      <c r="Q226" s="216"/>
      <c r="R226" s="216"/>
      <c r="S226" s="216"/>
      <c r="T226" s="217"/>
      <c r="AT226" s="218" t="s">
        <v>155</v>
      </c>
      <c r="AU226" s="218" t="s">
        <v>86</v>
      </c>
      <c r="AV226" s="13" t="s">
        <v>86</v>
      </c>
      <c r="AW226" s="13" t="s">
        <v>34</v>
      </c>
      <c r="AX226" s="13" t="s">
        <v>84</v>
      </c>
      <c r="AY226" s="218" t="s">
        <v>132</v>
      </c>
    </row>
    <row r="227" spans="1:65" s="2" customFormat="1" ht="16.5" customHeight="1">
      <c r="A227" s="33"/>
      <c r="B227" s="34"/>
      <c r="C227" s="190" t="s">
        <v>275</v>
      </c>
      <c r="D227" s="190" t="s">
        <v>135</v>
      </c>
      <c r="E227" s="191" t="s">
        <v>469</v>
      </c>
      <c r="F227" s="192" t="s">
        <v>470</v>
      </c>
      <c r="G227" s="193" t="s">
        <v>364</v>
      </c>
      <c r="H227" s="194">
        <v>4.0000000000000001E-3</v>
      </c>
      <c r="I227" s="195"/>
      <c r="J227" s="196">
        <f>ROUND(I227*H227,2)</f>
        <v>0</v>
      </c>
      <c r="K227" s="192" t="s">
        <v>139</v>
      </c>
      <c r="L227" s="38"/>
      <c r="M227" s="197" t="s">
        <v>1</v>
      </c>
      <c r="N227" s="198" t="s">
        <v>42</v>
      </c>
      <c r="O227" s="70"/>
      <c r="P227" s="199">
        <f>O227*H227</f>
        <v>0</v>
      </c>
      <c r="Q227" s="199">
        <v>0</v>
      </c>
      <c r="R227" s="199">
        <f>Q227*H227</f>
        <v>0</v>
      </c>
      <c r="S227" s="199">
        <v>0</v>
      </c>
      <c r="T227" s="200">
        <f>S227*H227</f>
        <v>0</v>
      </c>
      <c r="U227" s="33"/>
      <c r="V227" s="33"/>
      <c r="W227" s="33"/>
      <c r="X227" s="33"/>
      <c r="Y227" s="33"/>
      <c r="Z227" s="33"/>
      <c r="AA227" s="33"/>
      <c r="AB227" s="33"/>
      <c r="AC227" s="33"/>
      <c r="AD227" s="33"/>
      <c r="AE227" s="33"/>
      <c r="AR227" s="201" t="s">
        <v>140</v>
      </c>
      <c r="AT227" s="201" t="s">
        <v>135</v>
      </c>
      <c r="AU227" s="201" t="s">
        <v>86</v>
      </c>
      <c r="AY227" s="16" t="s">
        <v>132</v>
      </c>
      <c r="BE227" s="202">
        <f>IF(N227="základní",J227,0)</f>
        <v>0</v>
      </c>
      <c r="BF227" s="202">
        <f>IF(N227="snížená",J227,0)</f>
        <v>0</v>
      </c>
      <c r="BG227" s="202">
        <f>IF(N227="zákl. přenesená",J227,0)</f>
        <v>0</v>
      </c>
      <c r="BH227" s="202">
        <f>IF(N227="sníž. přenesená",J227,0)</f>
        <v>0</v>
      </c>
      <c r="BI227" s="202">
        <f>IF(N227="nulová",J227,0)</f>
        <v>0</v>
      </c>
      <c r="BJ227" s="16" t="s">
        <v>84</v>
      </c>
      <c r="BK227" s="202">
        <f>ROUND(I227*H227,2)</f>
        <v>0</v>
      </c>
      <c r="BL227" s="16" t="s">
        <v>140</v>
      </c>
      <c r="BM227" s="201" t="s">
        <v>471</v>
      </c>
    </row>
    <row r="228" spans="1:65" s="2" customFormat="1" ht="48">
      <c r="A228" s="33"/>
      <c r="B228" s="34"/>
      <c r="C228" s="35"/>
      <c r="D228" s="203" t="s">
        <v>142</v>
      </c>
      <c r="E228" s="35"/>
      <c r="F228" s="204" t="s">
        <v>472</v>
      </c>
      <c r="G228" s="35"/>
      <c r="H228" s="35"/>
      <c r="I228" s="205"/>
      <c r="J228" s="35"/>
      <c r="K228" s="35"/>
      <c r="L228" s="38"/>
      <c r="M228" s="206"/>
      <c r="N228" s="207"/>
      <c r="O228" s="70"/>
      <c r="P228" s="70"/>
      <c r="Q228" s="70"/>
      <c r="R228" s="70"/>
      <c r="S228" s="70"/>
      <c r="T228" s="71"/>
      <c r="U228" s="33"/>
      <c r="V228" s="33"/>
      <c r="W228" s="33"/>
      <c r="X228" s="33"/>
      <c r="Y228" s="33"/>
      <c r="Z228" s="33"/>
      <c r="AA228" s="33"/>
      <c r="AB228" s="33"/>
      <c r="AC228" s="33"/>
      <c r="AD228" s="33"/>
      <c r="AE228" s="33"/>
      <c r="AT228" s="16" t="s">
        <v>142</v>
      </c>
      <c r="AU228" s="16" t="s">
        <v>86</v>
      </c>
    </row>
    <row r="229" spans="1:65" s="13" customFormat="1">
      <c r="B229" s="208"/>
      <c r="C229" s="209"/>
      <c r="D229" s="203" t="s">
        <v>155</v>
      </c>
      <c r="E229" s="210" t="s">
        <v>1</v>
      </c>
      <c r="F229" s="211" t="s">
        <v>463</v>
      </c>
      <c r="G229" s="209"/>
      <c r="H229" s="212">
        <v>4.0000000000000001E-3</v>
      </c>
      <c r="I229" s="213"/>
      <c r="J229" s="209"/>
      <c r="K229" s="209"/>
      <c r="L229" s="214"/>
      <c r="M229" s="215"/>
      <c r="N229" s="216"/>
      <c r="O229" s="216"/>
      <c r="P229" s="216"/>
      <c r="Q229" s="216"/>
      <c r="R229" s="216"/>
      <c r="S229" s="216"/>
      <c r="T229" s="217"/>
      <c r="AT229" s="218" t="s">
        <v>155</v>
      </c>
      <c r="AU229" s="218" t="s">
        <v>86</v>
      </c>
      <c r="AV229" s="13" t="s">
        <v>86</v>
      </c>
      <c r="AW229" s="13" t="s">
        <v>34</v>
      </c>
      <c r="AX229" s="13" t="s">
        <v>84</v>
      </c>
      <c r="AY229" s="218" t="s">
        <v>132</v>
      </c>
    </row>
    <row r="230" spans="1:65" s="2" customFormat="1" ht="16.5" customHeight="1">
      <c r="A230" s="33"/>
      <c r="B230" s="34"/>
      <c r="C230" s="190" t="s">
        <v>280</v>
      </c>
      <c r="D230" s="190" t="s">
        <v>135</v>
      </c>
      <c r="E230" s="191" t="s">
        <v>473</v>
      </c>
      <c r="F230" s="192" t="s">
        <v>474</v>
      </c>
      <c r="G230" s="193" t="s">
        <v>159</v>
      </c>
      <c r="H230" s="194">
        <v>35</v>
      </c>
      <c r="I230" s="195"/>
      <c r="J230" s="196">
        <f>ROUND(I230*H230,2)</f>
        <v>0</v>
      </c>
      <c r="K230" s="192" t="s">
        <v>139</v>
      </c>
      <c r="L230" s="38"/>
      <c r="M230" s="197" t="s">
        <v>1</v>
      </c>
      <c r="N230" s="198" t="s">
        <v>42</v>
      </c>
      <c r="O230" s="70"/>
      <c r="P230" s="199">
        <f>O230*H230</f>
        <v>0</v>
      </c>
      <c r="Q230" s="199">
        <v>0</v>
      </c>
      <c r="R230" s="199">
        <f>Q230*H230</f>
        <v>0</v>
      </c>
      <c r="S230" s="199">
        <v>0</v>
      </c>
      <c r="T230" s="200">
        <f>S230*H230</f>
        <v>0</v>
      </c>
      <c r="U230" s="33"/>
      <c r="V230" s="33"/>
      <c r="W230" s="33"/>
      <c r="X230" s="33"/>
      <c r="Y230" s="33"/>
      <c r="Z230" s="33"/>
      <c r="AA230" s="33"/>
      <c r="AB230" s="33"/>
      <c r="AC230" s="33"/>
      <c r="AD230" s="33"/>
      <c r="AE230" s="33"/>
      <c r="AR230" s="201" t="s">
        <v>140</v>
      </c>
      <c r="AT230" s="201" t="s">
        <v>135</v>
      </c>
      <c r="AU230" s="201" t="s">
        <v>86</v>
      </c>
      <c r="AY230" s="16" t="s">
        <v>132</v>
      </c>
      <c r="BE230" s="202">
        <f>IF(N230="základní",J230,0)</f>
        <v>0</v>
      </c>
      <c r="BF230" s="202">
        <f>IF(N230="snížená",J230,0)</f>
        <v>0</v>
      </c>
      <c r="BG230" s="202">
        <f>IF(N230="zákl. přenesená",J230,0)</f>
        <v>0</v>
      </c>
      <c r="BH230" s="202">
        <f>IF(N230="sníž. přenesená",J230,0)</f>
        <v>0</v>
      </c>
      <c r="BI230" s="202">
        <f>IF(N230="nulová",J230,0)</f>
        <v>0</v>
      </c>
      <c r="BJ230" s="16" t="s">
        <v>84</v>
      </c>
      <c r="BK230" s="202">
        <f>ROUND(I230*H230,2)</f>
        <v>0</v>
      </c>
      <c r="BL230" s="16" t="s">
        <v>140</v>
      </c>
      <c r="BM230" s="201" t="s">
        <v>475</v>
      </c>
    </row>
    <row r="231" spans="1:65" s="2" customFormat="1" ht="28.8">
      <c r="A231" s="33"/>
      <c r="B231" s="34"/>
      <c r="C231" s="35"/>
      <c r="D231" s="203" t="s">
        <v>142</v>
      </c>
      <c r="E231" s="35"/>
      <c r="F231" s="204" t="s">
        <v>476</v>
      </c>
      <c r="G231" s="35"/>
      <c r="H231" s="35"/>
      <c r="I231" s="205"/>
      <c r="J231" s="35"/>
      <c r="K231" s="35"/>
      <c r="L231" s="38"/>
      <c r="M231" s="206"/>
      <c r="N231" s="207"/>
      <c r="O231" s="70"/>
      <c r="P231" s="70"/>
      <c r="Q231" s="70"/>
      <c r="R231" s="70"/>
      <c r="S231" s="70"/>
      <c r="T231" s="71"/>
      <c r="U231" s="33"/>
      <c r="V231" s="33"/>
      <c r="W231" s="33"/>
      <c r="X231" s="33"/>
      <c r="Y231" s="33"/>
      <c r="Z231" s="33"/>
      <c r="AA231" s="33"/>
      <c r="AB231" s="33"/>
      <c r="AC231" s="33"/>
      <c r="AD231" s="33"/>
      <c r="AE231" s="33"/>
      <c r="AT231" s="16" t="s">
        <v>142</v>
      </c>
      <c r="AU231" s="16" t="s">
        <v>86</v>
      </c>
    </row>
    <row r="232" spans="1:65" s="2" customFormat="1" ht="16.5" customHeight="1">
      <c r="A232" s="33"/>
      <c r="B232" s="34"/>
      <c r="C232" s="190" t="s">
        <v>285</v>
      </c>
      <c r="D232" s="190" t="s">
        <v>135</v>
      </c>
      <c r="E232" s="191" t="s">
        <v>477</v>
      </c>
      <c r="F232" s="192" t="s">
        <v>478</v>
      </c>
      <c r="G232" s="193" t="s">
        <v>138</v>
      </c>
      <c r="H232" s="194">
        <v>84</v>
      </c>
      <c r="I232" s="195"/>
      <c r="J232" s="196">
        <f>ROUND(I232*H232,2)</f>
        <v>0</v>
      </c>
      <c r="K232" s="192" t="s">
        <v>139</v>
      </c>
      <c r="L232" s="38"/>
      <c r="M232" s="197" t="s">
        <v>1</v>
      </c>
      <c r="N232" s="198" t="s">
        <v>42</v>
      </c>
      <c r="O232" s="70"/>
      <c r="P232" s="199">
        <f>O232*H232</f>
        <v>0</v>
      </c>
      <c r="Q232" s="199">
        <v>0</v>
      </c>
      <c r="R232" s="199">
        <f>Q232*H232</f>
        <v>0</v>
      </c>
      <c r="S232" s="199">
        <v>0</v>
      </c>
      <c r="T232" s="200">
        <f>S232*H232</f>
        <v>0</v>
      </c>
      <c r="U232" s="33"/>
      <c r="V232" s="33"/>
      <c r="W232" s="33"/>
      <c r="X232" s="33"/>
      <c r="Y232" s="33"/>
      <c r="Z232" s="33"/>
      <c r="AA232" s="33"/>
      <c r="AB232" s="33"/>
      <c r="AC232" s="33"/>
      <c r="AD232" s="33"/>
      <c r="AE232" s="33"/>
      <c r="AR232" s="201" t="s">
        <v>140</v>
      </c>
      <c r="AT232" s="201" t="s">
        <v>135</v>
      </c>
      <c r="AU232" s="201" t="s">
        <v>86</v>
      </c>
      <c r="AY232" s="16" t="s">
        <v>132</v>
      </c>
      <c r="BE232" s="202">
        <f>IF(N232="základní",J232,0)</f>
        <v>0</v>
      </c>
      <c r="BF232" s="202">
        <f>IF(N232="snížená",J232,0)</f>
        <v>0</v>
      </c>
      <c r="BG232" s="202">
        <f>IF(N232="zákl. přenesená",J232,0)</f>
        <v>0</v>
      </c>
      <c r="BH232" s="202">
        <f>IF(N232="sníž. přenesená",J232,0)</f>
        <v>0</v>
      </c>
      <c r="BI232" s="202">
        <f>IF(N232="nulová",J232,0)</f>
        <v>0</v>
      </c>
      <c r="BJ232" s="16" t="s">
        <v>84</v>
      </c>
      <c r="BK232" s="202">
        <f>ROUND(I232*H232,2)</f>
        <v>0</v>
      </c>
      <c r="BL232" s="16" t="s">
        <v>140</v>
      </c>
      <c r="BM232" s="201" t="s">
        <v>479</v>
      </c>
    </row>
    <row r="233" spans="1:65" s="2" customFormat="1" ht="19.2">
      <c r="A233" s="33"/>
      <c r="B233" s="34"/>
      <c r="C233" s="35"/>
      <c r="D233" s="203" t="s">
        <v>142</v>
      </c>
      <c r="E233" s="35"/>
      <c r="F233" s="204" t="s">
        <v>480</v>
      </c>
      <c r="G233" s="35"/>
      <c r="H233" s="35"/>
      <c r="I233" s="205"/>
      <c r="J233" s="35"/>
      <c r="K233" s="35"/>
      <c r="L233" s="38"/>
      <c r="M233" s="206"/>
      <c r="N233" s="207"/>
      <c r="O233" s="70"/>
      <c r="P233" s="70"/>
      <c r="Q233" s="70"/>
      <c r="R233" s="70"/>
      <c r="S233" s="70"/>
      <c r="T233" s="71"/>
      <c r="U233" s="33"/>
      <c r="V233" s="33"/>
      <c r="W233" s="33"/>
      <c r="X233" s="33"/>
      <c r="Y233" s="33"/>
      <c r="Z233" s="33"/>
      <c r="AA233" s="33"/>
      <c r="AB233" s="33"/>
      <c r="AC233" s="33"/>
      <c r="AD233" s="33"/>
      <c r="AE233" s="33"/>
      <c r="AT233" s="16" t="s">
        <v>142</v>
      </c>
      <c r="AU233" s="16" t="s">
        <v>86</v>
      </c>
    </row>
    <row r="234" spans="1:65" s="13" customFormat="1">
      <c r="B234" s="208"/>
      <c r="C234" s="209"/>
      <c r="D234" s="203" t="s">
        <v>155</v>
      </c>
      <c r="E234" s="210" t="s">
        <v>1</v>
      </c>
      <c r="F234" s="211" t="s">
        <v>481</v>
      </c>
      <c r="G234" s="209"/>
      <c r="H234" s="212">
        <v>84</v>
      </c>
      <c r="I234" s="213"/>
      <c r="J234" s="209"/>
      <c r="K234" s="209"/>
      <c r="L234" s="214"/>
      <c r="M234" s="215"/>
      <c r="N234" s="216"/>
      <c r="O234" s="216"/>
      <c r="P234" s="216"/>
      <c r="Q234" s="216"/>
      <c r="R234" s="216"/>
      <c r="S234" s="216"/>
      <c r="T234" s="217"/>
      <c r="AT234" s="218" t="s">
        <v>155</v>
      </c>
      <c r="AU234" s="218" t="s">
        <v>86</v>
      </c>
      <c r="AV234" s="13" t="s">
        <v>86</v>
      </c>
      <c r="AW234" s="13" t="s">
        <v>34</v>
      </c>
      <c r="AX234" s="13" t="s">
        <v>84</v>
      </c>
      <c r="AY234" s="218" t="s">
        <v>132</v>
      </c>
    </row>
    <row r="235" spans="1:65" s="2" customFormat="1" ht="16.5" customHeight="1">
      <c r="A235" s="33"/>
      <c r="B235" s="34"/>
      <c r="C235" s="190" t="s">
        <v>291</v>
      </c>
      <c r="D235" s="190" t="s">
        <v>135</v>
      </c>
      <c r="E235" s="191" t="s">
        <v>482</v>
      </c>
      <c r="F235" s="192" t="s">
        <v>483</v>
      </c>
      <c r="G235" s="193" t="s">
        <v>138</v>
      </c>
      <c r="H235" s="194">
        <v>10</v>
      </c>
      <c r="I235" s="195"/>
      <c r="J235" s="196">
        <f>ROUND(I235*H235,2)</f>
        <v>0</v>
      </c>
      <c r="K235" s="192" t="s">
        <v>139</v>
      </c>
      <c r="L235" s="38"/>
      <c r="M235" s="197" t="s">
        <v>1</v>
      </c>
      <c r="N235" s="198" t="s">
        <v>42</v>
      </c>
      <c r="O235" s="70"/>
      <c r="P235" s="199">
        <f>O235*H235</f>
        <v>0</v>
      </c>
      <c r="Q235" s="199">
        <v>0</v>
      </c>
      <c r="R235" s="199">
        <f>Q235*H235</f>
        <v>0</v>
      </c>
      <c r="S235" s="199">
        <v>0</v>
      </c>
      <c r="T235" s="200">
        <f>S235*H235</f>
        <v>0</v>
      </c>
      <c r="U235" s="33"/>
      <c r="V235" s="33"/>
      <c r="W235" s="33"/>
      <c r="X235" s="33"/>
      <c r="Y235" s="33"/>
      <c r="Z235" s="33"/>
      <c r="AA235" s="33"/>
      <c r="AB235" s="33"/>
      <c r="AC235" s="33"/>
      <c r="AD235" s="33"/>
      <c r="AE235" s="33"/>
      <c r="AR235" s="201" t="s">
        <v>140</v>
      </c>
      <c r="AT235" s="201" t="s">
        <v>135</v>
      </c>
      <c r="AU235" s="201" t="s">
        <v>86</v>
      </c>
      <c r="AY235" s="16" t="s">
        <v>132</v>
      </c>
      <c r="BE235" s="202">
        <f>IF(N235="základní",J235,0)</f>
        <v>0</v>
      </c>
      <c r="BF235" s="202">
        <f>IF(N235="snížená",J235,0)</f>
        <v>0</v>
      </c>
      <c r="BG235" s="202">
        <f>IF(N235="zákl. přenesená",J235,0)</f>
        <v>0</v>
      </c>
      <c r="BH235" s="202">
        <f>IF(N235="sníž. přenesená",J235,0)</f>
        <v>0</v>
      </c>
      <c r="BI235" s="202">
        <f>IF(N235="nulová",J235,0)</f>
        <v>0</v>
      </c>
      <c r="BJ235" s="16" t="s">
        <v>84</v>
      </c>
      <c r="BK235" s="202">
        <f>ROUND(I235*H235,2)</f>
        <v>0</v>
      </c>
      <c r="BL235" s="16" t="s">
        <v>140</v>
      </c>
      <c r="BM235" s="201" t="s">
        <v>484</v>
      </c>
    </row>
    <row r="236" spans="1:65" s="2" customFormat="1" ht="19.2">
      <c r="A236" s="33"/>
      <c r="B236" s="34"/>
      <c r="C236" s="35"/>
      <c r="D236" s="203" t="s">
        <v>142</v>
      </c>
      <c r="E236" s="35"/>
      <c r="F236" s="204" t="s">
        <v>485</v>
      </c>
      <c r="G236" s="35"/>
      <c r="H236" s="35"/>
      <c r="I236" s="205"/>
      <c r="J236" s="35"/>
      <c r="K236" s="35"/>
      <c r="L236" s="38"/>
      <c r="M236" s="206"/>
      <c r="N236" s="207"/>
      <c r="O236" s="70"/>
      <c r="P236" s="70"/>
      <c r="Q236" s="70"/>
      <c r="R236" s="70"/>
      <c r="S236" s="70"/>
      <c r="T236" s="71"/>
      <c r="U236" s="33"/>
      <c r="V236" s="33"/>
      <c r="W236" s="33"/>
      <c r="X236" s="33"/>
      <c r="Y236" s="33"/>
      <c r="Z236" s="33"/>
      <c r="AA236" s="33"/>
      <c r="AB236" s="33"/>
      <c r="AC236" s="33"/>
      <c r="AD236" s="33"/>
      <c r="AE236" s="33"/>
      <c r="AT236" s="16" t="s">
        <v>142</v>
      </c>
      <c r="AU236" s="16" t="s">
        <v>86</v>
      </c>
    </row>
    <row r="237" spans="1:65" s="2" customFormat="1" ht="16.5" customHeight="1">
      <c r="A237" s="33"/>
      <c r="B237" s="34"/>
      <c r="C237" s="190" t="s">
        <v>298</v>
      </c>
      <c r="D237" s="190" t="s">
        <v>135</v>
      </c>
      <c r="E237" s="191" t="s">
        <v>486</v>
      </c>
      <c r="F237" s="192" t="s">
        <v>487</v>
      </c>
      <c r="G237" s="193" t="s">
        <v>171</v>
      </c>
      <c r="H237" s="194">
        <v>134</v>
      </c>
      <c r="I237" s="195"/>
      <c r="J237" s="196">
        <f>ROUND(I237*H237,2)</f>
        <v>0</v>
      </c>
      <c r="K237" s="192" t="s">
        <v>139</v>
      </c>
      <c r="L237" s="38"/>
      <c r="M237" s="197" t="s">
        <v>1</v>
      </c>
      <c r="N237" s="198" t="s">
        <v>42</v>
      </c>
      <c r="O237" s="70"/>
      <c r="P237" s="199">
        <f>O237*H237</f>
        <v>0</v>
      </c>
      <c r="Q237" s="199">
        <v>0</v>
      </c>
      <c r="R237" s="199">
        <f>Q237*H237</f>
        <v>0</v>
      </c>
      <c r="S237" s="199">
        <v>0</v>
      </c>
      <c r="T237" s="200">
        <f>S237*H237</f>
        <v>0</v>
      </c>
      <c r="U237" s="33"/>
      <c r="V237" s="33"/>
      <c r="W237" s="33"/>
      <c r="X237" s="33"/>
      <c r="Y237" s="33"/>
      <c r="Z237" s="33"/>
      <c r="AA237" s="33"/>
      <c r="AB237" s="33"/>
      <c r="AC237" s="33"/>
      <c r="AD237" s="33"/>
      <c r="AE237" s="33"/>
      <c r="AR237" s="201" t="s">
        <v>140</v>
      </c>
      <c r="AT237" s="201" t="s">
        <v>135</v>
      </c>
      <c r="AU237" s="201" t="s">
        <v>86</v>
      </c>
      <c r="AY237" s="16" t="s">
        <v>132</v>
      </c>
      <c r="BE237" s="202">
        <f>IF(N237="základní",J237,0)</f>
        <v>0</v>
      </c>
      <c r="BF237" s="202">
        <f>IF(N237="snížená",J237,0)</f>
        <v>0</v>
      </c>
      <c r="BG237" s="202">
        <f>IF(N237="zákl. přenesená",J237,0)</f>
        <v>0</v>
      </c>
      <c r="BH237" s="202">
        <f>IF(N237="sníž. přenesená",J237,0)</f>
        <v>0</v>
      </c>
      <c r="BI237" s="202">
        <f>IF(N237="nulová",J237,0)</f>
        <v>0</v>
      </c>
      <c r="BJ237" s="16" t="s">
        <v>84</v>
      </c>
      <c r="BK237" s="202">
        <f>ROUND(I237*H237,2)</f>
        <v>0</v>
      </c>
      <c r="BL237" s="16" t="s">
        <v>140</v>
      </c>
      <c r="BM237" s="201" t="s">
        <v>488</v>
      </c>
    </row>
    <row r="238" spans="1:65" s="2" customFormat="1" ht="19.2">
      <c r="A238" s="33"/>
      <c r="B238" s="34"/>
      <c r="C238" s="35"/>
      <c r="D238" s="203" t="s">
        <v>142</v>
      </c>
      <c r="E238" s="35"/>
      <c r="F238" s="204" t="s">
        <v>489</v>
      </c>
      <c r="G238" s="35"/>
      <c r="H238" s="35"/>
      <c r="I238" s="205"/>
      <c r="J238" s="35"/>
      <c r="K238" s="35"/>
      <c r="L238" s="38"/>
      <c r="M238" s="206"/>
      <c r="N238" s="207"/>
      <c r="O238" s="70"/>
      <c r="P238" s="70"/>
      <c r="Q238" s="70"/>
      <c r="R238" s="70"/>
      <c r="S238" s="70"/>
      <c r="T238" s="71"/>
      <c r="U238" s="33"/>
      <c r="V238" s="33"/>
      <c r="W238" s="33"/>
      <c r="X238" s="33"/>
      <c r="Y238" s="33"/>
      <c r="Z238" s="33"/>
      <c r="AA238" s="33"/>
      <c r="AB238" s="33"/>
      <c r="AC238" s="33"/>
      <c r="AD238" s="33"/>
      <c r="AE238" s="33"/>
      <c r="AT238" s="16" t="s">
        <v>142</v>
      </c>
      <c r="AU238" s="16" t="s">
        <v>86</v>
      </c>
    </row>
    <row r="239" spans="1:65" s="13" customFormat="1">
      <c r="B239" s="208"/>
      <c r="C239" s="209"/>
      <c r="D239" s="203" t="s">
        <v>155</v>
      </c>
      <c r="E239" s="210" t="s">
        <v>1</v>
      </c>
      <c r="F239" s="211" t="s">
        <v>490</v>
      </c>
      <c r="G239" s="209"/>
      <c r="H239" s="212">
        <v>134</v>
      </c>
      <c r="I239" s="213"/>
      <c r="J239" s="209"/>
      <c r="K239" s="209"/>
      <c r="L239" s="214"/>
      <c r="M239" s="215"/>
      <c r="N239" s="216"/>
      <c r="O239" s="216"/>
      <c r="P239" s="216"/>
      <c r="Q239" s="216"/>
      <c r="R239" s="216"/>
      <c r="S239" s="216"/>
      <c r="T239" s="217"/>
      <c r="AT239" s="218" t="s">
        <v>155</v>
      </c>
      <c r="AU239" s="218" t="s">
        <v>86</v>
      </c>
      <c r="AV239" s="13" t="s">
        <v>86</v>
      </c>
      <c r="AW239" s="13" t="s">
        <v>34</v>
      </c>
      <c r="AX239" s="13" t="s">
        <v>84</v>
      </c>
      <c r="AY239" s="218" t="s">
        <v>132</v>
      </c>
    </row>
    <row r="240" spans="1:65" s="2" customFormat="1" ht="16.5" customHeight="1">
      <c r="A240" s="33"/>
      <c r="B240" s="34"/>
      <c r="C240" s="190" t="s">
        <v>303</v>
      </c>
      <c r="D240" s="190" t="s">
        <v>135</v>
      </c>
      <c r="E240" s="191" t="s">
        <v>491</v>
      </c>
      <c r="F240" s="192" t="s">
        <v>492</v>
      </c>
      <c r="G240" s="193" t="s">
        <v>159</v>
      </c>
      <c r="H240" s="194">
        <v>6.7</v>
      </c>
      <c r="I240" s="195"/>
      <c r="J240" s="196">
        <f>ROUND(I240*H240,2)</f>
        <v>0</v>
      </c>
      <c r="K240" s="192" t="s">
        <v>139</v>
      </c>
      <c r="L240" s="38"/>
      <c r="M240" s="197" t="s">
        <v>1</v>
      </c>
      <c r="N240" s="198" t="s">
        <v>42</v>
      </c>
      <c r="O240" s="70"/>
      <c r="P240" s="199">
        <f>O240*H240</f>
        <v>0</v>
      </c>
      <c r="Q240" s="199">
        <v>0</v>
      </c>
      <c r="R240" s="199">
        <f>Q240*H240</f>
        <v>0</v>
      </c>
      <c r="S240" s="199">
        <v>0</v>
      </c>
      <c r="T240" s="200">
        <f>S240*H240</f>
        <v>0</v>
      </c>
      <c r="U240" s="33"/>
      <c r="V240" s="33"/>
      <c r="W240" s="33"/>
      <c r="X240" s="33"/>
      <c r="Y240" s="33"/>
      <c r="Z240" s="33"/>
      <c r="AA240" s="33"/>
      <c r="AB240" s="33"/>
      <c r="AC240" s="33"/>
      <c r="AD240" s="33"/>
      <c r="AE240" s="33"/>
      <c r="AR240" s="201" t="s">
        <v>140</v>
      </c>
      <c r="AT240" s="201" t="s">
        <v>135</v>
      </c>
      <c r="AU240" s="201" t="s">
        <v>86</v>
      </c>
      <c r="AY240" s="16" t="s">
        <v>132</v>
      </c>
      <c r="BE240" s="202">
        <f>IF(N240="základní",J240,0)</f>
        <v>0</v>
      </c>
      <c r="BF240" s="202">
        <f>IF(N240="snížená",J240,0)</f>
        <v>0</v>
      </c>
      <c r="BG240" s="202">
        <f>IF(N240="zákl. přenesená",J240,0)</f>
        <v>0</v>
      </c>
      <c r="BH240" s="202">
        <f>IF(N240="sníž. přenesená",J240,0)</f>
        <v>0</v>
      </c>
      <c r="BI240" s="202">
        <f>IF(N240="nulová",J240,0)</f>
        <v>0</v>
      </c>
      <c r="BJ240" s="16" t="s">
        <v>84</v>
      </c>
      <c r="BK240" s="202">
        <f>ROUND(I240*H240,2)</f>
        <v>0</v>
      </c>
      <c r="BL240" s="16" t="s">
        <v>140</v>
      </c>
      <c r="BM240" s="201" t="s">
        <v>493</v>
      </c>
    </row>
    <row r="241" spans="1:65" s="2" customFormat="1" ht="28.8">
      <c r="A241" s="33"/>
      <c r="B241" s="34"/>
      <c r="C241" s="35"/>
      <c r="D241" s="203" t="s">
        <v>142</v>
      </c>
      <c r="E241" s="35"/>
      <c r="F241" s="204" t="s">
        <v>494</v>
      </c>
      <c r="G241" s="35"/>
      <c r="H241" s="35"/>
      <c r="I241" s="205"/>
      <c r="J241" s="35"/>
      <c r="K241" s="35"/>
      <c r="L241" s="38"/>
      <c r="M241" s="206"/>
      <c r="N241" s="207"/>
      <c r="O241" s="70"/>
      <c r="P241" s="70"/>
      <c r="Q241" s="70"/>
      <c r="R241" s="70"/>
      <c r="S241" s="70"/>
      <c r="T241" s="71"/>
      <c r="U241" s="33"/>
      <c r="V241" s="33"/>
      <c r="W241" s="33"/>
      <c r="X241" s="33"/>
      <c r="Y241" s="33"/>
      <c r="Z241" s="33"/>
      <c r="AA241" s="33"/>
      <c r="AB241" s="33"/>
      <c r="AC241" s="33"/>
      <c r="AD241" s="33"/>
      <c r="AE241" s="33"/>
      <c r="AT241" s="16" t="s">
        <v>142</v>
      </c>
      <c r="AU241" s="16" t="s">
        <v>86</v>
      </c>
    </row>
    <row r="242" spans="1:65" s="13" customFormat="1">
      <c r="B242" s="208"/>
      <c r="C242" s="209"/>
      <c r="D242" s="203" t="s">
        <v>155</v>
      </c>
      <c r="E242" s="210" t="s">
        <v>1</v>
      </c>
      <c r="F242" s="211" t="s">
        <v>495</v>
      </c>
      <c r="G242" s="209"/>
      <c r="H242" s="212">
        <v>6.7</v>
      </c>
      <c r="I242" s="213"/>
      <c r="J242" s="209"/>
      <c r="K242" s="209"/>
      <c r="L242" s="214"/>
      <c r="M242" s="215"/>
      <c r="N242" s="216"/>
      <c r="O242" s="216"/>
      <c r="P242" s="216"/>
      <c r="Q242" s="216"/>
      <c r="R242" s="216"/>
      <c r="S242" s="216"/>
      <c r="T242" s="217"/>
      <c r="AT242" s="218" t="s">
        <v>155</v>
      </c>
      <c r="AU242" s="218" t="s">
        <v>86</v>
      </c>
      <c r="AV242" s="13" t="s">
        <v>86</v>
      </c>
      <c r="AW242" s="13" t="s">
        <v>34</v>
      </c>
      <c r="AX242" s="13" t="s">
        <v>84</v>
      </c>
      <c r="AY242" s="218" t="s">
        <v>132</v>
      </c>
    </row>
    <row r="243" spans="1:65" s="2" customFormat="1" ht="16.5" customHeight="1">
      <c r="A243" s="33"/>
      <c r="B243" s="34"/>
      <c r="C243" s="190" t="s">
        <v>308</v>
      </c>
      <c r="D243" s="190" t="s">
        <v>135</v>
      </c>
      <c r="E243" s="191" t="s">
        <v>496</v>
      </c>
      <c r="F243" s="192" t="s">
        <v>497</v>
      </c>
      <c r="G243" s="193" t="s">
        <v>171</v>
      </c>
      <c r="H243" s="194">
        <v>134</v>
      </c>
      <c r="I243" s="195"/>
      <c r="J243" s="196">
        <f>ROUND(I243*H243,2)</f>
        <v>0</v>
      </c>
      <c r="K243" s="192" t="s">
        <v>139</v>
      </c>
      <c r="L243" s="38"/>
      <c r="M243" s="197" t="s">
        <v>1</v>
      </c>
      <c r="N243" s="198" t="s">
        <v>42</v>
      </c>
      <c r="O243" s="70"/>
      <c r="P243" s="199">
        <f>O243*H243</f>
        <v>0</v>
      </c>
      <c r="Q243" s="199">
        <v>0</v>
      </c>
      <c r="R243" s="199">
        <f>Q243*H243</f>
        <v>0</v>
      </c>
      <c r="S243" s="199">
        <v>0</v>
      </c>
      <c r="T243" s="200">
        <f>S243*H243</f>
        <v>0</v>
      </c>
      <c r="U243" s="33"/>
      <c r="V243" s="33"/>
      <c r="W243" s="33"/>
      <c r="X243" s="33"/>
      <c r="Y243" s="33"/>
      <c r="Z243" s="33"/>
      <c r="AA243" s="33"/>
      <c r="AB243" s="33"/>
      <c r="AC243" s="33"/>
      <c r="AD243" s="33"/>
      <c r="AE243" s="33"/>
      <c r="AR243" s="201" t="s">
        <v>140</v>
      </c>
      <c r="AT243" s="201" t="s">
        <v>135</v>
      </c>
      <c r="AU243" s="201" t="s">
        <v>86</v>
      </c>
      <c r="AY243" s="16" t="s">
        <v>132</v>
      </c>
      <c r="BE243" s="202">
        <f>IF(N243="základní",J243,0)</f>
        <v>0</v>
      </c>
      <c r="BF243" s="202">
        <f>IF(N243="snížená",J243,0)</f>
        <v>0</v>
      </c>
      <c r="BG243" s="202">
        <f>IF(N243="zákl. přenesená",J243,0)</f>
        <v>0</v>
      </c>
      <c r="BH243" s="202">
        <f>IF(N243="sníž. přenesená",J243,0)</f>
        <v>0</v>
      </c>
      <c r="BI243" s="202">
        <f>IF(N243="nulová",J243,0)</f>
        <v>0</v>
      </c>
      <c r="BJ243" s="16" t="s">
        <v>84</v>
      </c>
      <c r="BK243" s="202">
        <f>ROUND(I243*H243,2)</f>
        <v>0</v>
      </c>
      <c r="BL243" s="16" t="s">
        <v>140</v>
      </c>
      <c r="BM243" s="201" t="s">
        <v>498</v>
      </c>
    </row>
    <row r="244" spans="1:65" s="2" customFormat="1" ht="28.8">
      <c r="A244" s="33"/>
      <c r="B244" s="34"/>
      <c r="C244" s="35"/>
      <c r="D244" s="203" t="s">
        <v>142</v>
      </c>
      <c r="E244" s="35"/>
      <c r="F244" s="204" t="s">
        <v>499</v>
      </c>
      <c r="G244" s="35"/>
      <c r="H244" s="35"/>
      <c r="I244" s="205"/>
      <c r="J244" s="35"/>
      <c r="K244" s="35"/>
      <c r="L244" s="38"/>
      <c r="M244" s="206"/>
      <c r="N244" s="207"/>
      <c r="O244" s="70"/>
      <c r="P244" s="70"/>
      <c r="Q244" s="70"/>
      <c r="R244" s="70"/>
      <c r="S244" s="70"/>
      <c r="T244" s="71"/>
      <c r="U244" s="33"/>
      <c r="V244" s="33"/>
      <c r="W244" s="33"/>
      <c r="X244" s="33"/>
      <c r="Y244" s="33"/>
      <c r="Z244" s="33"/>
      <c r="AA244" s="33"/>
      <c r="AB244" s="33"/>
      <c r="AC244" s="33"/>
      <c r="AD244" s="33"/>
      <c r="AE244" s="33"/>
      <c r="AT244" s="16" t="s">
        <v>142</v>
      </c>
      <c r="AU244" s="16" t="s">
        <v>86</v>
      </c>
    </row>
    <row r="245" spans="1:65" s="13" customFormat="1">
      <c r="B245" s="208"/>
      <c r="C245" s="209"/>
      <c r="D245" s="203" t="s">
        <v>155</v>
      </c>
      <c r="E245" s="210" t="s">
        <v>1</v>
      </c>
      <c r="F245" s="211" t="s">
        <v>490</v>
      </c>
      <c r="G245" s="209"/>
      <c r="H245" s="212">
        <v>134</v>
      </c>
      <c r="I245" s="213"/>
      <c r="J245" s="209"/>
      <c r="K245" s="209"/>
      <c r="L245" s="214"/>
      <c r="M245" s="215"/>
      <c r="N245" s="216"/>
      <c r="O245" s="216"/>
      <c r="P245" s="216"/>
      <c r="Q245" s="216"/>
      <c r="R245" s="216"/>
      <c r="S245" s="216"/>
      <c r="T245" s="217"/>
      <c r="AT245" s="218" t="s">
        <v>155</v>
      </c>
      <c r="AU245" s="218" t="s">
        <v>86</v>
      </c>
      <c r="AV245" s="13" t="s">
        <v>86</v>
      </c>
      <c r="AW245" s="13" t="s">
        <v>34</v>
      </c>
      <c r="AX245" s="13" t="s">
        <v>84</v>
      </c>
      <c r="AY245" s="218" t="s">
        <v>132</v>
      </c>
    </row>
    <row r="246" spans="1:65" s="2" customFormat="1" ht="21.75" customHeight="1">
      <c r="A246" s="33"/>
      <c r="B246" s="34"/>
      <c r="C246" s="190" t="s">
        <v>312</v>
      </c>
      <c r="D246" s="190" t="s">
        <v>135</v>
      </c>
      <c r="E246" s="191" t="s">
        <v>500</v>
      </c>
      <c r="F246" s="192" t="s">
        <v>501</v>
      </c>
      <c r="G246" s="193" t="s">
        <v>138</v>
      </c>
      <c r="H246" s="194">
        <v>28</v>
      </c>
      <c r="I246" s="195"/>
      <c r="J246" s="196">
        <f>ROUND(I246*H246,2)</f>
        <v>0</v>
      </c>
      <c r="K246" s="192" t="s">
        <v>139</v>
      </c>
      <c r="L246" s="38"/>
      <c r="M246" s="197" t="s">
        <v>1</v>
      </c>
      <c r="N246" s="198" t="s">
        <v>42</v>
      </c>
      <c r="O246" s="70"/>
      <c r="P246" s="199">
        <f>O246*H246</f>
        <v>0</v>
      </c>
      <c r="Q246" s="199">
        <v>0</v>
      </c>
      <c r="R246" s="199">
        <f>Q246*H246</f>
        <v>0</v>
      </c>
      <c r="S246" s="199">
        <v>0</v>
      </c>
      <c r="T246" s="200">
        <f>S246*H246</f>
        <v>0</v>
      </c>
      <c r="U246" s="33"/>
      <c r="V246" s="33"/>
      <c r="W246" s="33"/>
      <c r="X246" s="33"/>
      <c r="Y246" s="33"/>
      <c r="Z246" s="33"/>
      <c r="AA246" s="33"/>
      <c r="AB246" s="33"/>
      <c r="AC246" s="33"/>
      <c r="AD246" s="33"/>
      <c r="AE246" s="33"/>
      <c r="AR246" s="201" t="s">
        <v>140</v>
      </c>
      <c r="AT246" s="201" t="s">
        <v>135</v>
      </c>
      <c r="AU246" s="201" t="s">
        <v>86</v>
      </c>
      <c r="AY246" s="16" t="s">
        <v>132</v>
      </c>
      <c r="BE246" s="202">
        <f>IF(N246="základní",J246,0)</f>
        <v>0</v>
      </c>
      <c r="BF246" s="202">
        <f>IF(N246="snížená",J246,0)</f>
        <v>0</v>
      </c>
      <c r="BG246" s="202">
        <f>IF(N246="zákl. přenesená",J246,0)</f>
        <v>0</v>
      </c>
      <c r="BH246" s="202">
        <f>IF(N246="sníž. přenesená",J246,0)</f>
        <v>0</v>
      </c>
      <c r="BI246" s="202">
        <f>IF(N246="nulová",J246,0)</f>
        <v>0</v>
      </c>
      <c r="BJ246" s="16" t="s">
        <v>84</v>
      </c>
      <c r="BK246" s="202">
        <f>ROUND(I246*H246,2)</f>
        <v>0</v>
      </c>
      <c r="BL246" s="16" t="s">
        <v>140</v>
      </c>
      <c r="BM246" s="201" t="s">
        <v>502</v>
      </c>
    </row>
    <row r="247" spans="1:65" s="2" customFormat="1" ht="57.6">
      <c r="A247" s="33"/>
      <c r="B247" s="34"/>
      <c r="C247" s="35"/>
      <c r="D247" s="203" t="s">
        <v>142</v>
      </c>
      <c r="E247" s="35"/>
      <c r="F247" s="204" t="s">
        <v>503</v>
      </c>
      <c r="G247" s="35"/>
      <c r="H247" s="35"/>
      <c r="I247" s="205"/>
      <c r="J247" s="35"/>
      <c r="K247" s="35"/>
      <c r="L247" s="38"/>
      <c r="M247" s="206"/>
      <c r="N247" s="207"/>
      <c r="O247" s="70"/>
      <c r="P247" s="70"/>
      <c r="Q247" s="70"/>
      <c r="R247" s="70"/>
      <c r="S247" s="70"/>
      <c r="T247" s="71"/>
      <c r="U247" s="33"/>
      <c r="V247" s="33"/>
      <c r="W247" s="33"/>
      <c r="X247" s="33"/>
      <c r="Y247" s="33"/>
      <c r="Z247" s="33"/>
      <c r="AA247" s="33"/>
      <c r="AB247" s="33"/>
      <c r="AC247" s="33"/>
      <c r="AD247" s="33"/>
      <c r="AE247" s="33"/>
      <c r="AT247" s="16" t="s">
        <v>142</v>
      </c>
      <c r="AU247" s="16" t="s">
        <v>86</v>
      </c>
    </row>
    <row r="248" spans="1:65" s="2" customFormat="1" ht="16.5" customHeight="1">
      <c r="A248" s="33"/>
      <c r="B248" s="34"/>
      <c r="C248" s="219" t="s">
        <v>319</v>
      </c>
      <c r="D248" s="219" t="s">
        <v>292</v>
      </c>
      <c r="E248" s="220" t="s">
        <v>293</v>
      </c>
      <c r="F248" s="221" t="s">
        <v>294</v>
      </c>
      <c r="G248" s="222" t="s">
        <v>152</v>
      </c>
      <c r="H248" s="223">
        <v>267.62299999999999</v>
      </c>
      <c r="I248" s="224"/>
      <c r="J248" s="225">
        <f>ROUND(I248*H248,2)</f>
        <v>0</v>
      </c>
      <c r="K248" s="221" t="s">
        <v>139</v>
      </c>
      <c r="L248" s="226"/>
      <c r="M248" s="227" t="s">
        <v>1</v>
      </c>
      <c r="N248" s="228" t="s">
        <v>42</v>
      </c>
      <c r="O248" s="70"/>
      <c r="P248" s="199">
        <f>O248*H248</f>
        <v>0</v>
      </c>
      <c r="Q248" s="199">
        <v>1</v>
      </c>
      <c r="R248" s="199">
        <f>Q248*H248</f>
        <v>267.62299999999999</v>
      </c>
      <c r="S248" s="199">
        <v>0</v>
      </c>
      <c r="T248" s="200">
        <f>S248*H248</f>
        <v>0</v>
      </c>
      <c r="U248" s="33"/>
      <c r="V248" s="33"/>
      <c r="W248" s="33"/>
      <c r="X248" s="33"/>
      <c r="Y248" s="33"/>
      <c r="Z248" s="33"/>
      <c r="AA248" s="33"/>
      <c r="AB248" s="33"/>
      <c r="AC248" s="33"/>
      <c r="AD248" s="33"/>
      <c r="AE248" s="33"/>
      <c r="AR248" s="201" t="s">
        <v>295</v>
      </c>
      <c r="AT248" s="201" t="s">
        <v>292</v>
      </c>
      <c r="AU248" s="201" t="s">
        <v>86</v>
      </c>
      <c r="AY248" s="16" t="s">
        <v>132</v>
      </c>
      <c r="BE248" s="202">
        <f>IF(N248="základní",J248,0)</f>
        <v>0</v>
      </c>
      <c r="BF248" s="202">
        <f>IF(N248="snížená",J248,0)</f>
        <v>0</v>
      </c>
      <c r="BG248" s="202">
        <f>IF(N248="zákl. přenesená",J248,0)</f>
        <v>0</v>
      </c>
      <c r="BH248" s="202">
        <f>IF(N248="sníž. přenesená",J248,0)</f>
        <v>0</v>
      </c>
      <c r="BI248" s="202">
        <f>IF(N248="nulová",J248,0)</f>
        <v>0</v>
      </c>
      <c r="BJ248" s="16" t="s">
        <v>84</v>
      </c>
      <c r="BK248" s="202">
        <f>ROUND(I248*H248,2)</f>
        <v>0</v>
      </c>
      <c r="BL248" s="16" t="s">
        <v>295</v>
      </c>
      <c r="BM248" s="201" t="s">
        <v>296</v>
      </c>
    </row>
    <row r="249" spans="1:65" s="2" customFormat="1">
      <c r="A249" s="33"/>
      <c r="B249" s="34"/>
      <c r="C249" s="35"/>
      <c r="D249" s="203" t="s">
        <v>142</v>
      </c>
      <c r="E249" s="35"/>
      <c r="F249" s="204" t="s">
        <v>294</v>
      </c>
      <c r="G249" s="35"/>
      <c r="H249" s="35"/>
      <c r="I249" s="205"/>
      <c r="J249" s="35"/>
      <c r="K249" s="35"/>
      <c r="L249" s="38"/>
      <c r="M249" s="206"/>
      <c r="N249" s="207"/>
      <c r="O249" s="70"/>
      <c r="P249" s="70"/>
      <c r="Q249" s="70"/>
      <c r="R249" s="70"/>
      <c r="S249" s="70"/>
      <c r="T249" s="71"/>
      <c r="U249" s="33"/>
      <c r="V249" s="33"/>
      <c r="W249" s="33"/>
      <c r="X249" s="33"/>
      <c r="Y249" s="33"/>
      <c r="Z249" s="33"/>
      <c r="AA249" s="33"/>
      <c r="AB249" s="33"/>
      <c r="AC249" s="33"/>
      <c r="AD249" s="33"/>
      <c r="AE249" s="33"/>
      <c r="AT249" s="16" t="s">
        <v>142</v>
      </c>
      <c r="AU249" s="16" t="s">
        <v>86</v>
      </c>
    </row>
    <row r="250" spans="1:65" s="13" customFormat="1">
      <c r="B250" s="208"/>
      <c r="C250" s="209"/>
      <c r="D250" s="203" t="s">
        <v>155</v>
      </c>
      <c r="E250" s="210" t="s">
        <v>1</v>
      </c>
      <c r="F250" s="211" t="s">
        <v>504</v>
      </c>
      <c r="G250" s="209"/>
      <c r="H250" s="212">
        <v>267.62299999999999</v>
      </c>
      <c r="I250" s="213"/>
      <c r="J250" s="209"/>
      <c r="K250" s="209"/>
      <c r="L250" s="214"/>
      <c r="M250" s="215"/>
      <c r="N250" s="216"/>
      <c r="O250" s="216"/>
      <c r="P250" s="216"/>
      <c r="Q250" s="216"/>
      <c r="R250" s="216"/>
      <c r="S250" s="216"/>
      <c r="T250" s="217"/>
      <c r="AT250" s="218" t="s">
        <v>155</v>
      </c>
      <c r="AU250" s="218" t="s">
        <v>86</v>
      </c>
      <c r="AV250" s="13" t="s">
        <v>86</v>
      </c>
      <c r="AW250" s="13" t="s">
        <v>34</v>
      </c>
      <c r="AX250" s="13" t="s">
        <v>84</v>
      </c>
      <c r="AY250" s="218" t="s">
        <v>132</v>
      </c>
    </row>
    <row r="251" spans="1:65" s="2" customFormat="1" ht="16.5" customHeight="1">
      <c r="A251" s="33"/>
      <c r="B251" s="34"/>
      <c r="C251" s="219" t="s">
        <v>324</v>
      </c>
      <c r="D251" s="219" t="s">
        <v>292</v>
      </c>
      <c r="E251" s="220" t="s">
        <v>299</v>
      </c>
      <c r="F251" s="221" t="s">
        <v>300</v>
      </c>
      <c r="G251" s="222" t="s">
        <v>152</v>
      </c>
      <c r="H251" s="223">
        <v>86.903999999999996</v>
      </c>
      <c r="I251" s="224"/>
      <c r="J251" s="225">
        <f>ROUND(I251*H251,2)</f>
        <v>0</v>
      </c>
      <c r="K251" s="221" t="s">
        <v>139</v>
      </c>
      <c r="L251" s="226"/>
      <c r="M251" s="227" t="s">
        <v>1</v>
      </c>
      <c r="N251" s="228" t="s">
        <v>42</v>
      </c>
      <c r="O251" s="70"/>
      <c r="P251" s="199">
        <f>O251*H251</f>
        <v>0</v>
      </c>
      <c r="Q251" s="199">
        <v>1</v>
      </c>
      <c r="R251" s="199">
        <f>Q251*H251</f>
        <v>86.903999999999996</v>
      </c>
      <c r="S251" s="199">
        <v>0</v>
      </c>
      <c r="T251" s="200">
        <f>S251*H251</f>
        <v>0</v>
      </c>
      <c r="U251" s="33"/>
      <c r="V251" s="33"/>
      <c r="W251" s="33"/>
      <c r="X251" s="33"/>
      <c r="Y251" s="33"/>
      <c r="Z251" s="33"/>
      <c r="AA251" s="33"/>
      <c r="AB251" s="33"/>
      <c r="AC251" s="33"/>
      <c r="AD251" s="33"/>
      <c r="AE251" s="33"/>
      <c r="AR251" s="201" t="s">
        <v>295</v>
      </c>
      <c r="AT251" s="201" t="s">
        <v>292</v>
      </c>
      <c r="AU251" s="201" t="s">
        <v>86</v>
      </c>
      <c r="AY251" s="16" t="s">
        <v>132</v>
      </c>
      <c r="BE251" s="202">
        <f>IF(N251="základní",J251,0)</f>
        <v>0</v>
      </c>
      <c r="BF251" s="202">
        <f>IF(N251="snížená",J251,0)</f>
        <v>0</v>
      </c>
      <c r="BG251" s="202">
        <f>IF(N251="zákl. přenesená",J251,0)</f>
        <v>0</v>
      </c>
      <c r="BH251" s="202">
        <f>IF(N251="sníž. přenesená",J251,0)</f>
        <v>0</v>
      </c>
      <c r="BI251" s="202">
        <f>IF(N251="nulová",J251,0)</f>
        <v>0</v>
      </c>
      <c r="BJ251" s="16" t="s">
        <v>84</v>
      </c>
      <c r="BK251" s="202">
        <f>ROUND(I251*H251,2)</f>
        <v>0</v>
      </c>
      <c r="BL251" s="16" t="s">
        <v>295</v>
      </c>
      <c r="BM251" s="201" t="s">
        <v>301</v>
      </c>
    </row>
    <row r="252" spans="1:65" s="2" customFormat="1">
      <c r="A252" s="33"/>
      <c r="B252" s="34"/>
      <c r="C252" s="35"/>
      <c r="D252" s="203" t="s">
        <v>142</v>
      </c>
      <c r="E252" s="35"/>
      <c r="F252" s="204" t="s">
        <v>300</v>
      </c>
      <c r="G252" s="35"/>
      <c r="H252" s="35"/>
      <c r="I252" s="205"/>
      <c r="J252" s="35"/>
      <c r="K252" s="35"/>
      <c r="L252" s="38"/>
      <c r="M252" s="206"/>
      <c r="N252" s="207"/>
      <c r="O252" s="70"/>
      <c r="P252" s="70"/>
      <c r="Q252" s="70"/>
      <c r="R252" s="70"/>
      <c r="S252" s="70"/>
      <c r="T252" s="71"/>
      <c r="U252" s="33"/>
      <c r="V252" s="33"/>
      <c r="W252" s="33"/>
      <c r="X252" s="33"/>
      <c r="Y252" s="33"/>
      <c r="Z252" s="33"/>
      <c r="AA252" s="33"/>
      <c r="AB252" s="33"/>
      <c r="AC252" s="33"/>
      <c r="AD252" s="33"/>
      <c r="AE252" s="33"/>
      <c r="AT252" s="16" t="s">
        <v>142</v>
      </c>
      <c r="AU252" s="16" t="s">
        <v>86</v>
      </c>
    </row>
    <row r="253" spans="1:65" s="13" customFormat="1">
      <c r="B253" s="208"/>
      <c r="C253" s="209"/>
      <c r="D253" s="203" t="s">
        <v>155</v>
      </c>
      <c r="E253" s="210" t="s">
        <v>1</v>
      </c>
      <c r="F253" s="211" t="s">
        <v>505</v>
      </c>
      <c r="G253" s="209"/>
      <c r="H253" s="212">
        <v>86.903999999999996</v>
      </c>
      <c r="I253" s="213"/>
      <c r="J253" s="209"/>
      <c r="K253" s="209"/>
      <c r="L253" s="214"/>
      <c r="M253" s="215"/>
      <c r="N253" s="216"/>
      <c r="O253" s="216"/>
      <c r="P253" s="216"/>
      <c r="Q253" s="216"/>
      <c r="R253" s="216"/>
      <c r="S253" s="216"/>
      <c r="T253" s="217"/>
      <c r="AT253" s="218" t="s">
        <v>155</v>
      </c>
      <c r="AU253" s="218" t="s">
        <v>86</v>
      </c>
      <c r="AV253" s="13" t="s">
        <v>86</v>
      </c>
      <c r="AW253" s="13" t="s">
        <v>34</v>
      </c>
      <c r="AX253" s="13" t="s">
        <v>84</v>
      </c>
      <c r="AY253" s="218" t="s">
        <v>132</v>
      </c>
    </row>
    <row r="254" spans="1:65" s="2" customFormat="1" ht="16.5" customHeight="1">
      <c r="A254" s="33"/>
      <c r="B254" s="34"/>
      <c r="C254" s="219" t="s">
        <v>329</v>
      </c>
      <c r="D254" s="219" t="s">
        <v>292</v>
      </c>
      <c r="E254" s="220" t="s">
        <v>506</v>
      </c>
      <c r="F254" s="221" t="s">
        <v>507</v>
      </c>
      <c r="G254" s="222" t="s">
        <v>152</v>
      </c>
      <c r="H254" s="223">
        <v>10.72</v>
      </c>
      <c r="I254" s="224"/>
      <c r="J254" s="225">
        <f>ROUND(I254*H254,2)</f>
        <v>0</v>
      </c>
      <c r="K254" s="221" t="s">
        <v>139</v>
      </c>
      <c r="L254" s="226"/>
      <c r="M254" s="227" t="s">
        <v>1</v>
      </c>
      <c r="N254" s="228" t="s">
        <v>42</v>
      </c>
      <c r="O254" s="70"/>
      <c r="P254" s="199">
        <f>O254*H254</f>
        <v>0</v>
      </c>
      <c r="Q254" s="199">
        <v>1</v>
      </c>
      <c r="R254" s="199">
        <f>Q254*H254</f>
        <v>10.72</v>
      </c>
      <c r="S254" s="199">
        <v>0</v>
      </c>
      <c r="T254" s="200">
        <f>S254*H254</f>
        <v>0</v>
      </c>
      <c r="U254" s="33"/>
      <c r="V254" s="33"/>
      <c r="W254" s="33"/>
      <c r="X254" s="33"/>
      <c r="Y254" s="33"/>
      <c r="Z254" s="33"/>
      <c r="AA254" s="33"/>
      <c r="AB254" s="33"/>
      <c r="AC254" s="33"/>
      <c r="AD254" s="33"/>
      <c r="AE254" s="33"/>
      <c r="AR254" s="201" t="s">
        <v>295</v>
      </c>
      <c r="AT254" s="201" t="s">
        <v>292</v>
      </c>
      <c r="AU254" s="201" t="s">
        <v>86</v>
      </c>
      <c r="AY254" s="16" t="s">
        <v>132</v>
      </c>
      <c r="BE254" s="202">
        <f>IF(N254="základní",J254,0)</f>
        <v>0</v>
      </c>
      <c r="BF254" s="202">
        <f>IF(N254="snížená",J254,0)</f>
        <v>0</v>
      </c>
      <c r="BG254" s="202">
        <f>IF(N254="zákl. přenesená",J254,0)</f>
        <v>0</v>
      </c>
      <c r="BH254" s="202">
        <f>IF(N254="sníž. přenesená",J254,0)</f>
        <v>0</v>
      </c>
      <c r="BI254" s="202">
        <f>IF(N254="nulová",J254,0)</f>
        <v>0</v>
      </c>
      <c r="BJ254" s="16" t="s">
        <v>84</v>
      </c>
      <c r="BK254" s="202">
        <f>ROUND(I254*H254,2)</f>
        <v>0</v>
      </c>
      <c r="BL254" s="16" t="s">
        <v>295</v>
      </c>
      <c r="BM254" s="201" t="s">
        <v>508</v>
      </c>
    </row>
    <row r="255" spans="1:65" s="2" customFormat="1">
      <c r="A255" s="33"/>
      <c r="B255" s="34"/>
      <c r="C255" s="35"/>
      <c r="D255" s="203" t="s">
        <v>142</v>
      </c>
      <c r="E255" s="35"/>
      <c r="F255" s="204" t="s">
        <v>507</v>
      </c>
      <c r="G255" s="35"/>
      <c r="H255" s="35"/>
      <c r="I255" s="205"/>
      <c r="J255" s="35"/>
      <c r="K255" s="35"/>
      <c r="L255" s="38"/>
      <c r="M255" s="206"/>
      <c r="N255" s="207"/>
      <c r="O255" s="70"/>
      <c r="P255" s="70"/>
      <c r="Q255" s="70"/>
      <c r="R255" s="70"/>
      <c r="S255" s="70"/>
      <c r="T255" s="71"/>
      <c r="U255" s="33"/>
      <c r="V255" s="33"/>
      <c r="W255" s="33"/>
      <c r="X255" s="33"/>
      <c r="Y255" s="33"/>
      <c r="Z255" s="33"/>
      <c r="AA255" s="33"/>
      <c r="AB255" s="33"/>
      <c r="AC255" s="33"/>
      <c r="AD255" s="33"/>
      <c r="AE255" s="33"/>
      <c r="AT255" s="16" t="s">
        <v>142</v>
      </c>
      <c r="AU255" s="16" t="s">
        <v>86</v>
      </c>
    </row>
    <row r="256" spans="1:65" s="13" customFormat="1">
      <c r="B256" s="208"/>
      <c r="C256" s="209"/>
      <c r="D256" s="203" t="s">
        <v>155</v>
      </c>
      <c r="E256" s="210" t="s">
        <v>1</v>
      </c>
      <c r="F256" s="211" t="s">
        <v>509</v>
      </c>
      <c r="G256" s="209"/>
      <c r="H256" s="212">
        <v>10.72</v>
      </c>
      <c r="I256" s="213"/>
      <c r="J256" s="209"/>
      <c r="K256" s="209"/>
      <c r="L256" s="214"/>
      <c r="M256" s="215"/>
      <c r="N256" s="216"/>
      <c r="O256" s="216"/>
      <c r="P256" s="216"/>
      <c r="Q256" s="216"/>
      <c r="R256" s="216"/>
      <c r="S256" s="216"/>
      <c r="T256" s="217"/>
      <c r="AT256" s="218" t="s">
        <v>155</v>
      </c>
      <c r="AU256" s="218" t="s">
        <v>86</v>
      </c>
      <c r="AV256" s="13" t="s">
        <v>86</v>
      </c>
      <c r="AW256" s="13" t="s">
        <v>34</v>
      </c>
      <c r="AX256" s="13" t="s">
        <v>84</v>
      </c>
      <c r="AY256" s="218" t="s">
        <v>132</v>
      </c>
    </row>
    <row r="257" spans="1:65" s="2" customFormat="1" ht="16.5" customHeight="1">
      <c r="A257" s="33"/>
      <c r="B257" s="34"/>
      <c r="C257" s="219" t="s">
        <v>335</v>
      </c>
      <c r="D257" s="219" t="s">
        <v>292</v>
      </c>
      <c r="E257" s="220" t="s">
        <v>304</v>
      </c>
      <c r="F257" s="221" t="s">
        <v>305</v>
      </c>
      <c r="G257" s="222" t="s">
        <v>171</v>
      </c>
      <c r="H257" s="223">
        <v>253.47</v>
      </c>
      <c r="I257" s="224"/>
      <c r="J257" s="225">
        <f>ROUND(I257*H257,2)</f>
        <v>0</v>
      </c>
      <c r="K257" s="221" t="s">
        <v>139</v>
      </c>
      <c r="L257" s="226"/>
      <c r="M257" s="227" t="s">
        <v>1</v>
      </c>
      <c r="N257" s="228" t="s">
        <v>42</v>
      </c>
      <c r="O257" s="70"/>
      <c r="P257" s="199">
        <f>O257*H257</f>
        <v>0</v>
      </c>
      <c r="Q257" s="199">
        <v>4.0000000000000002E-4</v>
      </c>
      <c r="R257" s="199">
        <f>Q257*H257</f>
        <v>0.10138800000000001</v>
      </c>
      <c r="S257" s="199">
        <v>0</v>
      </c>
      <c r="T257" s="200">
        <f>S257*H257</f>
        <v>0</v>
      </c>
      <c r="U257" s="33"/>
      <c r="V257" s="33"/>
      <c r="W257" s="33"/>
      <c r="X257" s="33"/>
      <c r="Y257" s="33"/>
      <c r="Z257" s="33"/>
      <c r="AA257" s="33"/>
      <c r="AB257" s="33"/>
      <c r="AC257" s="33"/>
      <c r="AD257" s="33"/>
      <c r="AE257" s="33"/>
      <c r="AR257" s="201" t="s">
        <v>295</v>
      </c>
      <c r="AT257" s="201" t="s">
        <v>292</v>
      </c>
      <c r="AU257" s="201" t="s">
        <v>86</v>
      </c>
      <c r="AY257" s="16" t="s">
        <v>132</v>
      </c>
      <c r="BE257" s="202">
        <f>IF(N257="základní",J257,0)</f>
        <v>0</v>
      </c>
      <c r="BF257" s="202">
        <f>IF(N257="snížená",J257,0)</f>
        <v>0</v>
      </c>
      <c r="BG257" s="202">
        <f>IF(N257="zákl. přenesená",J257,0)</f>
        <v>0</v>
      </c>
      <c r="BH257" s="202">
        <f>IF(N257="sníž. přenesená",J257,0)</f>
        <v>0</v>
      </c>
      <c r="BI257" s="202">
        <f>IF(N257="nulová",J257,0)</f>
        <v>0</v>
      </c>
      <c r="BJ257" s="16" t="s">
        <v>84</v>
      </c>
      <c r="BK257" s="202">
        <f>ROUND(I257*H257,2)</f>
        <v>0</v>
      </c>
      <c r="BL257" s="16" t="s">
        <v>295</v>
      </c>
      <c r="BM257" s="201" t="s">
        <v>306</v>
      </c>
    </row>
    <row r="258" spans="1:65" s="2" customFormat="1">
      <c r="A258" s="33"/>
      <c r="B258" s="34"/>
      <c r="C258" s="35"/>
      <c r="D258" s="203" t="s">
        <v>142</v>
      </c>
      <c r="E258" s="35"/>
      <c r="F258" s="204" t="s">
        <v>305</v>
      </c>
      <c r="G258" s="35"/>
      <c r="H258" s="35"/>
      <c r="I258" s="205"/>
      <c r="J258" s="35"/>
      <c r="K258" s="35"/>
      <c r="L258" s="38"/>
      <c r="M258" s="206"/>
      <c r="N258" s="207"/>
      <c r="O258" s="70"/>
      <c r="P258" s="70"/>
      <c r="Q258" s="70"/>
      <c r="R258" s="70"/>
      <c r="S258" s="70"/>
      <c r="T258" s="71"/>
      <c r="U258" s="33"/>
      <c r="V258" s="33"/>
      <c r="W258" s="33"/>
      <c r="X258" s="33"/>
      <c r="Y258" s="33"/>
      <c r="Z258" s="33"/>
      <c r="AA258" s="33"/>
      <c r="AB258" s="33"/>
      <c r="AC258" s="33"/>
      <c r="AD258" s="33"/>
      <c r="AE258" s="33"/>
      <c r="AT258" s="16" t="s">
        <v>142</v>
      </c>
      <c r="AU258" s="16" t="s">
        <v>86</v>
      </c>
    </row>
    <row r="259" spans="1:65" s="13" customFormat="1">
      <c r="B259" s="208"/>
      <c r="C259" s="209"/>
      <c r="D259" s="203" t="s">
        <v>155</v>
      </c>
      <c r="E259" s="210" t="s">
        <v>1</v>
      </c>
      <c r="F259" s="211" t="s">
        <v>510</v>
      </c>
      <c r="G259" s="209"/>
      <c r="H259" s="212">
        <v>253.47</v>
      </c>
      <c r="I259" s="213"/>
      <c r="J259" s="209"/>
      <c r="K259" s="209"/>
      <c r="L259" s="214"/>
      <c r="M259" s="215"/>
      <c r="N259" s="216"/>
      <c r="O259" s="216"/>
      <c r="P259" s="216"/>
      <c r="Q259" s="216"/>
      <c r="R259" s="216"/>
      <c r="S259" s="216"/>
      <c r="T259" s="217"/>
      <c r="AT259" s="218" t="s">
        <v>155</v>
      </c>
      <c r="AU259" s="218" t="s">
        <v>86</v>
      </c>
      <c r="AV259" s="13" t="s">
        <v>86</v>
      </c>
      <c r="AW259" s="13" t="s">
        <v>34</v>
      </c>
      <c r="AX259" s="13" t="s">
        <v>84</v>
      </c>
      <c r="AY259" s="218" t="s">
        <v>132</v>
      </c>
    </row>
    <row r="260" spans="1:65" s="2" customFormat="1" ht="16.5" customHeight="1">
      <c r="A260" s="33"/>
      <c r="B260" s="34"/>
      <c r="C260" s="219" t="s">
        <v>341</v>
      </c>
      <c r="D260" s="219" t="s">
        <v>292</v>
      </c>
      <c r="E260" s="220" t="s">
        <v>511</v>
      </c>
      <c r="F260" s="221" t="s">
        <v>512</v>
      </c>
      <c r="G260" s="222" t="s">
        <v>315</v>
      </c>
      <c r="H260" s="223">
        <v>1</v>
      </c>
      <c r="I260" s="224"/>
      <c r="J260" s="225">
        <f>ROUND(I260*H260,2)</f>
        <v>0</v>
      </c>
      <c r="K260" s="221" t="s">
        <v>1</v>
      </c>
      <c r="L260" s="226"/>
      <c r="M260" s="227" t="s">
        <v>1</v>
      </c>
      <c r="N260" s="228" t="s">
        <v>42</v>
      </c>
      <c r="O260" s="70"/>
      <c r="P260" s="199">
        <f>O260*H260</f>
        <v>0</v>
      </c>
      <c r="Q260" s="199">
        <v>0</v>
      </c>
      <c r="R260" s="199">
        <f>Q260*H260</f>
        <v>0</v>
      </c>
      <c r="S260" s="199">
        <v>0</v>
      </c>
      <c r="T260" s="200">
        <f>S260*H260</f>
        <v>0</v>
      </c>
      <c r="U260" s="33"/>
      <c r="V260" s="33"/>
      <c r="W260" s="33"/>
      <c r="X260" s="33"/>
      <c r="Y260" s="33"/>
      <c r="Z260" s="33"/>
      <c r="AA260" s="33"/>
      <c r="AB260" s="33"/>
      <c r="AC260" s="33"/>
      <c r="AD260" s="33"/>
      <c r="AE260" s="33"/>
      <c r="AR260" s="201" t="s">
        <v>295</v>
      </c>
      <c r="AT260" s="201" t="s">
        <v>292</v>
      </c>
      <c r="AU260" s="201" t="s">
        <v>86</v>
      </c>
      <c r="AY260" s="16" t="s">
        <v>132</v>
      </c>
      <c r="BE260" s="202">
        <f>IF(N260="základní",J260,0)</f>
        <v>0</v>
      </c>
      <c r="BF260" s="202">
        <f>IF(N260="snížená",J260,0)</f>
        <v>0</v>
      </c>
      <c r="BG260" s="202">
        <f>IF(N260="zákl. přenesená",J260,0)</f>
        <v>0</v>
      </c>
      <c r="BH260" s="202">
        <f>IF(N260="sníž. přenesená",J260,0)</f>
        <v>0</v>
      </c>
      <c r="BI260" s="202">
        <f>IF(N260="nulová",J260,0)</f>
        <v>0</v>
      </c>
      <c r="BJ260" s="16" t="s">
        <v>84</v>
      </c>
      <c r="BK260" s="202">
        <f>ROUND(I260*H260,2)</f>
        <v>0</v>
      </c>
      <c r="BL260" s="16" t="s">
        <v>295</v>
      </c>
      <c r="BM260" s="201" t="s">
        <v>513</v>
      </c>
    </row>
    <row r="261" spans="1:65" s="2" customFormat="1">
      <c r="A261" s="33"/>
      <c r="B261" s="34"/>
      <c r="C261" s="35"/>
      <c r="D261" s="203" t="s">
        <v>142</v>
      </c>
      <c r="E261" s="35"/>
      <c r="F261" s="204" t="s">
        <v>512</v>
      </c>
      <c r="G261" s="35"/>
      <c r="H261" s="35"/>
      <c r="I261" s="205"/>
      <c r="J261" s="35"/>
      <c r="K261" s="35"/>
      <c r="L261" s="38"/>
      <c r="M261" s="206"/>
      <c r="N261" s="207"/>
      <c r="O261" s="70"/>
      <c r="P261" s="70"/>
      <c r="Q261" s="70"/>
      <c r="R261" s="70"/>
      <c r="S261" s="70"/>
      <c r="T261" s="71"/>
      <c r="U261" s="33"/>
      <c r="V261" s="33"/>
      <c r="W261" s="33"/>
      <c r="X261" s="33"/>
      <c r="Y261" s="33"/>
      <c r="Z261" s="33"/>
      <c r="AA261" s="33"/>
      <c r="AB261" s="33"/>
      <c r="AC261" s="33"/>
      <c r="AD261" s="33"/>
      <c r="AE261" s="33"/>
      <c r="AT261" s="16" t="s">
        <v>142</v>
      </c>
      <c r="AU261" s="16" t="s">
        <v>86</v>
      </c>
    </row>
    <row r="262" spans="1:65" s="2" customFormat="1" ht="28.8">
      <c r="A262" s="33"/>
      <c r="B262" s="34"/>
      <c r="C262" s="35"/>
      <c r="D262" s="203" t="s">
        <v>317</v>
      </c>
      <c r="E262" s="35"/>
      <c r="F262" s="229" t="s">
        <v>514</v>
      </c>
      <c r="G262" s="35"/>
      <c r="H262" s="35"/>
      <c r="I262" s="205"/>
      <c r="J262" s="35"/>
      <c r="K262" s="35"/>
      <c r="L262" s="38"/>
      <c r="M262" s="206"/>
      <c r="N262" s="207"/>
      <c r="O262" s="70"/>
      <c r="P262" s="70"/>
      <c r="Q262" s="70"/>
      <c r="R262" s="70"/>
      <c r="S262" s="70"/>
      <c r="T262" s="71"/>
      <c r="U262" s="33"/>
      <c r="V262" s="33"/>
      <c r="W262" s="33"/>
      <c r="X262" s="33"/>
      <c r="Y262" s="33"/>
      <c r="Z262" s="33"/>
      <c r="AA262" s="33"/>
      <c r="AB262" s="33"/>
      <c r="AC262" s="33"/>
      <c r="AD262" s="33"/>
      <c r="AE262" s="33"/>
      <c r="AT262" s="16" t="s">
        <v>317</v>
      </c>
      <c r="AU262" s="16" t="s">
        <v>86</v>
      </c>
    </row>
    <row r="263" spans="1:65" s="2" customFormat="1" ht="16.5" customHeight="1">
      <c r="A263" s="33"/>
      <c r="B263" s="34"/>
      <c r="C263" s="219" t="s">
        <v>348</v>
      </c>
      <c r="D263" s="219" t="s">
        <v>292</v>
      </c>
      <c r="E263" s="220" t="s">
        <v>515</v>
      </c>
      <c r="F263" s="221" t="s">
        <v>516</v>
      </c>
      <c r="G263" s="222" t="s">
        <v>315</v>
      </c>
      <c r="H263" s="223">
        <v>1</v>
      </c>
      <c r="I263" s="224"/>
      <c r="J263" s="225">
        <f>ROUND(I263*H263,2)</f>
        <v>0</v>
      </c>
      <c r="K263" s="221" t="s">
        <v>1</v>
      </c>
      <c r="L263" s="226"/>
      <c r="M263" s="227" t="s">
        <v>1</v>
      </c>
      <c r="N263" s="228" t="s">
        <v>42</v>
      </c>
      <c r="O263" s="70"/>
      <c r="P263" s="199">
        <f>O263*H263</f>
        <v>0</v>
      </c>
      <c r="Q263" s="199">
        <v>0</v>
      </c>
      <c r="R263" s="199">
        <f>Q263*H263</f>
        <v>0</v>
      </c>
      <c r="S263" s="199">
        <v>0</v>
      </c>
      <c r="T263" s="200">
        <f>S263*H263</f>
        <v>0</v>
      </c>
      <c r="U263" s="33"/>
      <c r="V263" s="33"/>
      <c r="W263" s="33"/>
      <c r="X263" s="33"/>
      <c r="Y263" s="33"/>
      <c r="Z263" s="33"/>
      <c r="AA263" s="33"/>
      <c r="AB263" s="33"/>
      <c r="AC263" s="33"/>
      <c r="AD263" s="33"/>
      <c r="AE263" s="33"/>
      <c r="AR263" s="201" t="s">
        <v>295</v>
      </c>
      <c r="AT263" s="201" t="s">
        <v>292</v>
      </c>
      <c r="AU263" s="201" t="s">
        <v>86</v>
      </c>
      <c r="AY263" s="16" t="s">
        <v>132</v>
      </c>
      <c r="BE263" s="202">
        <f>IF(N263="základní",J263,0)</f>
        <v>0</v>
      </c>
      <c r="BF263" s="202">
        <f>IF(N263="snížená",J263,0)</f>
        <v>0</v>
      </c>
      <c r="BG263" s="202">
        <f>IF(N263="zákl. přenesená",J263,0)</f>
        <v>0</v>
      </c>
      <c r="BH263" s="202">
        <f>IF(N263="sníž. přenesená",J263,0)</f>
        <v>0</v>
      </c>
      <c r="BI263" s="202">
        <f>IF(N263="nulová",J263,0)</f>
        <v>0</v>
      </c>
      <c r="BJ263" s="16" t="s">
        <v>84</v>
      </c>
      <c r="BK263" s="202">
        <f>ROUND(I263*H263,2)</f>
        <v>0</v>
      </c>
      <c r="BL263" s="16" t="s">
        <v>295</v>
      </c>
      <c r="BM263" s="201" t="s">
        <v>517</v>
      </c>
    </row>
    <row r="264" spans="1:65" s="2" customFormat="1">
      <c r="A264" s="33"/>
      <c r="B264" s="34"/>
      <c r="C264" s="35"/>
      <c r="D264" s="203" t="s">
        <v>142</v>
      </c>
      <c r="E264" s="35"/>
      <c r="F264" s="204" t="s">
        <v>516</v>
      </c>
      <c r="G264" s="35"/>
      <c r="H264" s="35"/>
      <c r="I264" s="205"/>
      <c r="J264" s="35"/>
      <c r="K264" s="35"/>
      <c r="L264" s="38"/>
      <c r="M264" s="206"/>
      <c r="N264" s="207"/>
      <c r="O264" s="70"/>
      <c r="P264" s="70"/>
      <c r="Q264" s="70"/>
      <c r="R264" s="70"/>
      <c r="S264" s="70"/>
      <c r="T264" s="71"/>
      <c r="U264" s="33"/>
      <c r="V264" s="33"/>
      <c r="W264" s="33"/>
      <c r="X264" s="33"/>
      <c r="Y264" s="33"/>
      <c r="Z264" s="33"/>
      <c r="AA264" s="33"/>
      <c r="AB264" s="33"/>
      <c r="AC264" s="33"/>
      <c r="AD264" s="33"/>
      <c r="AE264" s="33"/>
      <c r="AT264" s="16" t="s">
        <v>142</v>
      </c>
      <c r="AU264" s="16" t="s">
        <v>86</v>
      </c>
    </row>
    <row r="265" spans="1:65" s="2" customFormat="1" ht="28.8">
      <c r="A265" s="33"/>
      <c r="B265" s="34"/>
      <c r="C265" s="35"/>
      <c r="D265" s="203" t="s">
        <v>317</v>
      </c>
      <c r="E265" s="35"/>
      <c r="F265" s="229" t="s">
        <v>518</v>
      </c>
      <c r="G265" s="35"/>
      <c r="H265" s="35"/>
      <c r="I265" s="205"/>
      <c r="J265" s="35"/>
      <c r="K265" s="35"/>
      <c r="L265" s="38"/>
      <c r="M265" s="206"/>
      <c r="N265" s="207"/>
      <c r="O265" s="70"/>
      <c r="P265" s="70"/>
      <c r="Q265" s="70"/>
      <c r="R265" s="70"/>
      <c r="S265" s="70"/>
      <c r="T265" s="71"/>
      <c r="U265" s="33"/>
      <c r="V265" s="33"/>
      <c r="W265" s="33"/>
      <c r="X265" s="33"/>
      <c r="Y265" s="33"/>
      <c r="Z265" s="33"/>
      <c r="AA265" s="33"/>
      <c r="AB265" s="33"/>
      <c r="AC265" s="33"/>
      <c r="AD265" s="33"/>
      <c r="AE265" s="33"/>
      <c r="AT265" s="16" t="s">
        <v>317</v>
      </c>
      <c r="AU265" s="16" t="s">
        <v>86</v>
      </c>
    </row>
    <row r="266" spans="1:65" s="2" customFormat="1" ht="16.5" customHeight="1">
      <c r="A266" s="33"/>
      <c r="B266" s="34"/>
      <c r="C266" s="219" t="s">
        <v>354</v>
      </c>
      <c r="D266" s="219" t="s">
        <v>292</v>
      </c>
      <c r="E266" s="220" t="s">
        <v>519</v>
      </c>
      <c r="F266" s="221" t="s">
        <v>520</v>
      </c>
      <c r="G266" s="222" t="s">
        <v>138</v>
      </c>
      <c r="H266" s="223">
        <v>10</v>
      </c>
      <c r="I266" s="224"/>
      <c r="J266" s="225">
        <f>ROUND(I266*H266,2)</f>
        <v>0</v>
      </c>
      <c r="K266" s="221" t="s">
        <v>139</v>
      </c>
      <c r="L266" s="226"/>
      <c r="M266" s="227" t="s">
        <v>1</v>
      </c>
      <c r="N266" s="228" t="s">
        <v>42</v>
      </c>
      <c r="O266" s="70"/>
      <c r="P266" s="199">
        <f>O266*H266</f>
        <v>0</v>
      </c>
      <c r="Q266" s="199">
        <v>1.014E-2</v>
      </c>
      <c r="R266" s="199">
        <f>Q266*H266</f>
        <v>0.10139999999999999</v>
      </c>
      <c r="S266" s="199">
        <v>0</v>
      </c>
      <c r="T266" s="200">
        <f>S266*H266</f>
        <v>0</v>
      </c>
      <c r="U266" s="33"/>
      <c r="V266" s="33"/>
      <c r="W266" s="33"/>
      <c r="X266" s="33"/>
      <c r="Y266" s="33"/>
      <c r="Z266" s="33"/>
      <c r="AA266" s="33"/>
      <c r="AB266" s="33"/>
      <c r="AC266" s="33"/>
      <c r="AD266" s="33"/>
      <c r="AE266" s="33"/>
      <c r="AR266" s="201" t="s">
        <v>295</v>
      </c>
      <c r="AT266" s="201" t="s">
        <v>292</v>
      </c>
      <c r="AU266" s="201" t="s">
        <v>86</v>
      </c>
      <c r="AY266" s="16" t="s">
        <v>132</v>
      </c>
      <c r="BE266" s="202">
        <f>IF(N266="základní",J266,0)</f>
        <v>0</v>
      </c>
      <c r="BF266" s="202">
        <f>IF(N266="snížená",J266,0)</f>
        <v>0</v>
      </c>
      <c r="BG266" s="202">
        <f>IF(N266="zákl. přenesená",J266,0)</f>
        <v>0</v>
      </c>
      <c r="BH266" s="202">
        <f>IF(N266="sníž. přenesená",J266,0)</f>
        <v>0</v>
      </c>
      <c r="BI266" s="202">
        <f>IF(N266="nulová",J266,0)</f>
        <v>0</v>
      </c>
      <c r="BJ266" s="16" t="s">
        <v>84</v>
      </c>
      <c r="BK266" s="202">
        <f>ROUND(I266*H266,2)</f>
        <v>0</v>
      </c>
      <c r="BL266" s="16" t="s">
        <v>295</v>
      </c>
      <c r="BM266" s="201" t="s">
        <v>521</v>
      </c>
    </row>
    <row r="267" spans="1:65" s="2" customFormat="1">
      <c r="A267" s="33"/>
      <c r="B267" s="34"/>
      <c r="C267" s="35"/>
      <c r="D267" s="203" t="s">
        <v>142</v>
      </c>
      <c r="E267" s="35"/>
      <c r="F267" s="204" t="s">
        <v>520</v>
      </c>
      <c r="G267" s="35"/>
      <c r="H267" s="35"/>
      <c r="I267" s="205"/>
      <c r="J267" s="35"/>
      <c r="K267" s="35"/>
      <c r="L267" s="38"/>
      <c r="M267" s="206"/>
      <c r="N267" s="207"/>
      <c r="O267" s="70"/>
      <c r="P267" s="70"/>
      <c r="Q267" s="70"/>
      <c r="R267" s="70"/>
      <c r="S267" s="70"/>
      <c r="T267" s="71"/>
      <c r="U267" s="33"/>
      <c r="V267" s="33"/>
      <c r="W267" s="33"/>
      <c r="X267" s="33"/>
      <c r="Y267" s="33"/>
      <c r="Z267" s="33"/>
      <c r="AA267" s="33"/>
      <c r="AB267" s="33"/>
      <c r="AC267" s="33"/>
      <c r="AD267" s="33"/>
      <c r="AE267" s="33"/>
      <c r="AT267" s="16" t="s">
        <v>142</v>
      </c>
      <c r="AU267" s="16" t="s">
        <v>86</v>
      </c>
    </row>
    <row r="268" spans="1:65" s="2" customFormat="1" ht="16.5" customHeight="1">
      <c r="A268" s="33"/>
      <c r="B268" s="34"/>
      <c r="C268" s="219" t="s">
        <v>522</v>
      </c>
      <c r="D268" s="219" t="s">
        <v>292</v>
      </c>
      <c r="E268" s="220" t="s">
        <v>523</v>
      </c>
      <c r="F268" s="221" t="s">
        <v>524</v>
      </c>
      <c r="G268" s="222" t="s">
        <v>138</v>
      </c>
      <c r="H268" s="223">
        <v>38</v>
      </c>
      <c r="I268" s="224"/>
      <c r="J268" s="225">
        <f>ROUND(I268*H268,2)</f>
        <v>0</v>
      </c>
      <c r="K268" s="221" t="s">
        <v>139</v>
      </c>
      <c r="L268" s="226"/>
      <c r="M268" s="227" t="s">
        <v>1</v>
      </c>
      <c r="N268" s="228" t="s">
        <v>42</v>
      </c>
      <c r="O268" s="70"/>
      <c r="P268" s="199">
        <f>O268*H268</f>
        <v>0</v>
      </c>
      <c r="Q268" s="199">
        <v>1.0059999999999999E-2</v>
      </c>
      <c r="R268" s="199">
        <f>Q268*H268</f>
        <v>0.38227999999999995</v>
      </c>
      <c r="S268" s="199">
        <v>0</v>
      </c>
      <c r="T268" s="200">
        <f>S268*H268</f>
        <v>0</v>
      </c>
      <c r="U268" s="33"/>
      <c r="V268" s="33"/>
      <c r="W268" s="33"/>
      <c r="X268" s="33"/>
      <c r="Y268" s="33"/>
      <c r="Z268" s="33"/>
      <c r="AA268" s="33"/>
      <c r="AB268" s="33"/>
      <c r="AC268" s="33"/>
      <c r="AD268" s="33"/>
      <c r="AE268" s="33"/>
      <c r="AR268" s="201" t="s">
        <v>295</v>
      </c>
      <c r="AT268" s="201" t="s">
        <v>292</v>
      </c>
      <c r="AU268" s="201" t="s">
        <v>86</v>
      </c>
      <c r="AY268" s="16" t="s">
        <v>132</v>
      </c>
      <c r="BE268" s="202">
        <f>IF(N268="základní",J268,0)</f>
        <v>0</v>
      </c>
      <c r="BF268" s="202">
        <f>IF(N268="snížená",J268,0)</f>
        <v>0</v>
      </c>
      <c r="BG268" s="202">
        <f>IF(N268="zákl. přenesená",J268,0)</f>
        <v>0</v>
      </c>
      <c r="BH268" s="202">
        <f>IF(N268="sníž. přenesená",J268,0)</f>
        <v>0</v>
      </c>
      <c r="BI268" s="202">
        <f>IF(N268="nulová",J268,0)</f>
        <v>0</v>
      </c>
      <c r="BJ268" s="16" t="s">
        <v>84</v>
      </c>
      <c r="BK268" s="202">
        <f>ROUND(I268*H268,2)</f>
        <v>0</v>
      </c>
      <c r="BL268" s="16" t="s">
        <v>295</v>
      </c>
      <c r="BM268" s="201" t="s">
        <v>525</v>
      </c>
    </row>
    <row r="269" spans="1:65" s="2" customFormat="1">
      <c r="A269" s="33"/>
      <c r="B269" s="34"/>
      <c r="C269" s="35"/>
      <c r="D269" s="203" t="s">
        <v>142</v>
      </c>
      <c r="E269" s="35"/>
      <c r="F269" s="204" t="s">
        <v>524</v>
      </c>
      <c r="G269" s="35"/>
      <c r="H269" s="35"/>
      <c r="I269" s="205"/>
      <c r="J269" s="35"/>
      <c r="K269" s="35"/>
      <c r="L269" s="38"/>
      <c r="M269" s="206"/>
      <c r="N269" s="207"/>
      <c r="O269" s="70"/>
      <c r="P269" s="70"/>
      <c r="Q269" s="70"/>
      <c r="R269" s="70"/>
      <c r="S269" s="70"/>
      <c r="T269" s="71"/>
      <c r="U269" s="33"/>
      <c r="V269" s="33"/>
      <c r="W269" s="33"/>
      <c r="X269" s="33"/>
      <c r="Y269" s="33"/>
      <c r="Z269" s="33"/>
      <c r="AA269" s="33"/>
      <c r="AB269" s="33"/>
      <c r="AC269" s="33"/>
      <c r="AD269" s="33"/>
      <c r="AE269" s="33"/>
      <c r="AT269" s="16" t="s">
        <v>142</v>
      </c>
      <c r="AU269" s="16" t="s">
        <v>86</v>
      </c>
    </row>
    <row r="270" spans="1:65" s="2" customFormat="1" ht="16.5" customHeight="1">
      <c r="A270" s="33"/>
      <c r="B270" s="34"/>
      <c r="C270" s="219" t="s">
        <v>526</v>
      </c>
      <c r="D270" s="219" t="s">
        <v>292</v>
      </c>
      <c r="E270" s="220" t="s">
        <v>527</v>
      </c>
      <c r="F270" s="221" t="s">
        <v>528</v>
      </c>
      <c r="G270" s="222" t="s">
        <v>138</v>
      </c>
      <c r="H270" s="223">
        <v>46</v>
      </c>
      <c r="I270" s="224"/>
      <c r="J270" s="225">
        <f>ROUND(I270*H270,2)</f>
        <v>0</v>
      </c>
      <c r="K270" s="221" t="s">
        <v>139</v>
      </c>
      <c r="L270" s="226"/>
      <c r="M270" s="227" t="s">
        <v>1</v>
      </c>
      <c r="N270" s="228" t="s">
        <v>42</v>
      </c>
      <c r="O270" s="70"/>
      <c r="P270" s="199">
        <f>O270*H270</f>
        <v>0</v>
      </c>
      <c r="Q270" s="199">
        <v>1.0030000000000001E-2</v>
      </c>
      <c r="R270" s="199">
        <f>Q270*H270</f>
        <v>0.46138000000000001</v>
      </c>
      <c r="S270" s="199">
        <v>0</v>
      </c>
      <c r="T270" s="200">
        <f>S270*H270</f>
        <v>0</v>
      </c>
      <c r="U270" s="33"/>
      <c r="V270" s="33"/>
      <c r="W270" s="33"/>
      <c r="X270" s="33"/>
      <c r="Y270" s="33"/>
      <c r="Z270" s="33"/>
      <c r="AA270" s="33"/>
      <c r="AB270" s="33"/>
      <c r="AC270" s="33"/>
      <c r="AD270" s="33"/>
      <c r="AE270" s="33"/>
      <c r="AR270" s="201" t="s">
        <v>295</v>
      </c>
      <c r="AT270" s="201" t="s">
        <v>292</v>
      </c>
      <c r="AU270" s="201" t="s">
        <v>86</v>
      </c>
      <c r="AY270" s="16" t="s">
        <v>132</v>
      </c>
      <c r="BE270" s="202">
        <f>IF(N270="základní",J270,0)</f>
        <v>0</v>
      </c>
      <c r="BF270" s="202">
        <f>IF(N270="snížená",J270,0)</f>
        <v>0</v>
      </c>
      <c r="BG270" s="202">
        <f>IF(N270="zákl. přenesená",J270,0)</f>
        <v>0</v>
      </c>
      <c r="BH270" s="202">
        <f>IF(N270="sníž. přenesená",J270,0)</f>
        <v>0</v>
      </c>
      <c r="BI270" s="202">
        <f>IF(N270="nulová",J270,0)</f>
        <v>0</v>
      </c>
      <c r="BJ270" s="16" t="s">
        <v>84</v>
      </c>
      <c r="BK270" s="202">
        <f>ROUND(I270*H270,2)</f>
        <v>0</v>
      </c>
      <c r="BL270" s="16" t="s">
        <v>295</v>
      </c>
      <c r="BM270" s="201" t="s">
        <v>529</v>
      </c>
    </row>
    <row r="271" spans="1:65" s="2" customFormat="1">
      <c r="A271" s="33"/>
      <c r="B271" s="34"/>
      <c r="C271" s="35"/>
      <c r="D271" s="203" t="s">
        <v>142</v>
      </c>
      <c r="E271" s="35"/>
      <c r="F271" s="204" t="s">
        <v>528</v>
      </c>
      <c r="G271" s="35"/>
      <c r="H271" s="35"/>
      <c r="I271" s="205"/>
      <c r="J271" s="35"/>
      <c r="K271" s="35"/>
      <c r="L271" s="38"/>
      <c r="M271" s="206"/>
      <c r="N271" s="207"/>
      <c r="O271" s="70"/>
      <c r="P271" s="70"/>
      <c r="Q271" s="70"/>
      <c r="R271" s="70"/>
      <c r="S271" s="70"/>
      <c r="T271" s="71"/>
      <c r="U271" s="33"/>
      <c r="V271" s="33"/>
      <c r="W271" s="33"/>
      <c r="X271" s="33"/>
      <c r="Y271" s="33"/>
      <c r="Z271" s="33"/>
      <c r="AA271" s="33"/>
      <c r="AB271" s="33"/>
      <c r="AC271" s="33"/>
      <c r="AD271" s="33"/>
      <c r="AE271" s="33"/>
      <c r="AT271" s="16" t="s">
        <v>142</v>
      </c>
      <c r="AU271" s="16" t="s">
        <v>86</v>
      </c>
    </row>
    <row r="272" spans="1:65" s="12" customFormat="1" ht="25.95" customHeight="1">
      <c r="B272" s="174"/>
      <c r="C272" s="175"/>
      <c r="D272" s="176" t="s">
        <v>76</v>
      </c>
      <c r="E272" s="177" t="s">
        <v>327</v>
      </c>
      <c r="F272" s="177" t="s">
        <v>328</v>
      </c>
      <c r="G272" s="175"/>
      <c r="H272" s="175"/>
      <c r="I272" s="178"/>
      <c r="J272" s="179">
        <f>BK272</f>
        <v>0</v>
      </c>
      <c r="K272" s="175"/>
      <c r="L272" s="180"/>
      <c r="M272" s="181"/>
      <c r="N272" s="182"/>
      <c r="O272" s="182"/>
      <c r="P272" s="183">
        <f>SUM(P273:P288)</f>
        <v>0</v>
      </c>
      <c r="Q272" s="182"/>
      <c r="R272" s="183">
        <f>SUM(R273:R288)</f>
        <v>0</v>
      </c>
      <c r="S272" s="182"/>
      <c r="T272" s="184">
        <f>SUM(T273:T288)</f>
        <v>0</v>
      </c>
      <c r="AR272" s="185" t="s">
        <v>140</v>
      </c>
      <c r="AT272" s="186" t="s">
        <v>76</v>
      </c>
      <c r="AU272" s="186" t="s">
        <v>77</v>
      </c>
      <c r="AY272" s="185" t="s">
        <v>132</v>
      </c>
      <c r="BK272" s="187">
        <f>SUM(BK273:BK288)</f>
        <v>0</v>
      </c>
    </row>
    <row r="273" spans="1:65" s="2" customFormat="1" ht="16.5" customHeight="1">
      <c r="A273" s="33"/>
      <c r="B273" s="34"/>
      <c r="C273" s="190" t="s">
        <v>530</v>
      </c>
      <c r="D273" s="190" t="s">
        <v>135</v>
      </c>
      <c r="E273" s="191" t="s">
        <v>330</v>
      </c>
      <c r="F273" s="192" t="s">
        <v>331</v>
      </c>
      <c r="G273" s="193" t="s">
        <v>152</v>
      </c>
      <c r="H273" s="194">
        <v>0.105</v>
      </c>
      <c r="I273" s="195"/>
      <c r="J273" s="196">
        <f>ROUND(I273*H273,2)</f>
        <v>0</v>
      </c>
      <c r="K273" s="192" t="s">
        <v>139</v>
      </c>
      <c r="L273" s="38"/>
      <c r="M273" s="197" t="s">
        <v>1</v>
      </c>
      <c r="N273" s="198" t="s">
        <v>42</v>
      </c>
      <c r="O273" s="70"/>
      <c r="P273" s="199">
        <f>O273*H273</f>
        <v>0</v>
      </c>
      <c r="Q273" s="199">
        <v>0</v>
      </c>
      <c r="R273" s="199">
        <f>Q273*H273</f>
        <v>0</v>
      </c>
      <c r="S273" s="199">
        <v>0</v>
      </c>
      <c r="T273" s="200">
        <f>S273*H273</f>
        <v>0</v>
      </c>
      <c r="U273" s="33"/>
      <c r="V273" s="33"/>
      <c r="W273" s="33"/>
      <c r="X273" s="33"/>
      <c r="Y273" s="33"/>
      <c r="Z273" s="33"/>
      <c r="AA273" s="33"/>
      <c r="AB273" s="33"/>
      <c r="AC273" s="33"/>
      <c r="AD273" s="33"/>
      <c r="AE273" s="33"/>
      <c r="AR273" s="201" t="s">
        <v>332</v>
      </c>
      <c r="AT273" s="201" t="s">
        <v>135</v>
      </c>
      <c r="AU273" s="201" t="s">
        <v>84</v>
      </c>
      <c r="AY273" s="16" t="s">
        <v>132</v>
      </c>
      <c r="BE273" s="202">
        <f>IF(N273="základní",J273,0)</f>
        <v>0</v>
      </c>
      <c r="BF273" s="202">
        <f>IF(N273="snížená",J273,0)</f>
        <v>0</v>
      </c>
      <c r="BG273" s="202">
        <f>IF(N273="zákl. přenesená",J273,0)</f>
        <v>0</v>
      </c>
      <c r="BH273" s="202">
        <f>IF(N273="sníž. přenesená",J273,0)</f>
        <v>0</v>
      </c>
      <c r="BI273" s="202">
        <f>IF(N273="nulová",J273,0)</f>
        <v>0</v>
      </c>
      <c r="BJ273" s="16" t="s">
        <v>84</v>
      </c>
      <c r="BK273" s="202">
        <f>ROUND(I273*H273,2)</f>
        <v>0</v>
      </c>
      <c r="BL273" s="16" t="s">
        <v>332</v>
      </c>
      <c r="BM273" s="201" t="s">
        <v>333</v>
      </c>
    </row>
    <row r="274" spans="1:65" s="2" customFormat="1" ht="28.8">
      <c r="A274" s="33"/>
      <c r="B274" s="34"/>
      <c r="C274" s="35"/>
      <c r="D274" s="203" t="s">
        <v>142</v>
      </c>
      <c r="E274" s="35"/>
      <c r="F274" s="204" t="s">
        <v>334</v>
      </c>
      <c r="G274" s="35"/>
      <c r="H274" s="35"/>
      <c r="I274" s="205"/>
      <c r="J274" s="35"/>
      <c r="K274" s="35"/>
      <c r="L274" s="38"/>
      <c r="M274" s="206"/>
      <c r="N274" s="207"/>
      <c r="O274" s="70"/>
      <c r="P274" s="70"/>
      <c r="Q274" s="70"/>
      <c r="R274" s="70"/>
      <c r="S274" s="70"/>
      <c r="T274" s="71"/>
      <c r="U274" s="33"/>
      <c r="V274" s="33"/>
      <c r="W274" s="33"/>
      <c r="X274" s="33"/>
      <c r="Y274" s="33"/>
      <c r="Z274" s="33"/>
      <c r="AA274" s="33"/>
      <c r="AB274" s="33"/>
      <c r="AC274" s="33"/>
      <c r="AD274" s="33"/>
      <c r="AE274" s="33"/>
      <c r="AT274" s="16" t="s">
        <v>142</v>
      </c>
      <c r="AU274" s="16" t="s">
        <v>84</v>
      </c>
    </row>
    <row r="275" spans="1:65" s="2" customFormat="1" ht="24.15" customHeight="1">
      <c r="A275" s="33"/>
      <c r="B275" s="34"/>
      <c r="C275" s="190" t="s">
        <v>531</v>
      </c>
      <c r="D275" s="190" t="s">
        <v>135</v>
      </c>
      <c r="E275" s="191" t="s">
        <v>336</v>
      </c>
      <c r="F275" s="192" t="s">
        <v>337</v>
      </c>
      <c r="G275" s="193" t="s">
        <v>138</v>
      </c>
      <c r="H275" s="194">
        <v>1</v>
      </c>
      <c r="I275" s="195"/>
      <c r="J275" s="196">
        <f>ROUND(I275*H275,2)</f>
        <v>0</v>
      </c>
      <c r="K275" s="192" t="s">
        <v>139</v>
      </c>
      <c r="L275" s="38"/>
      <c r="M275" s="197" t="s">
        <v>1</v>
      </c>
      <c r="N275" s="198" t="s">
        <v>42</v>
      </c>
      <c r="O275" s="70"/>
      <c r="P275" s="199">
        <f>O275*H275</f>
        <v>0</v>
      </c>
      <c r="Q275" s="199">
        <v>0</v>
      </c>
      <c r="R275" s="199">
        <f>Q275*H275</f>
        <v>0</v>
      </c>
      <c r="S275" s="199">
        <v>0</v>
      </c>
      <c r="T275" s="200">
        <f>S275*H275</f>
        <v>0</v>
      </c>
      <c r="U275" s="33"/>
      <c r="V275" s="33"/>
      <c r="W275" s="33"/>
      <c r="X275" s="33"/>
      <c r="Y275" s="33"/>
      <c r="Z275" s="33"/>
      <c r="AA275" s="33"/>
      <c r="AB275" s="33"/>
      <c r="AC275" s="33"/>
      <c r="AD275" s="33"/>
      <c r="AE275" s="33"/>
      <c r="AR275" s="201" t="s">
        <v>332</v>
      </c>
      <c r="AT275" s="201" t="s">
        <v>135</v>
      </c>
      <c r="AU275" s="201" t="s">
        <v>84</v>
      </c>
      <c r="AY275" s="16" t="s">
        <v>132</v>
      </c>
      <c r="BE275" s="202">
        <f>IF(N275="základní",J275,0)</f>
        <v>0</v>
      </c>
      <c r="BF275" s="202">
        <f>IF(N275="snížená",J275,0)</f>
        <v>0</v>
      </c>
      <c r="BG275" s="202">
        <f>IF(N275="zákl. přenesená",J275,0)</f>
        <v>0</v>
      </c>
      <c r="BH275" s="202">
        <f>IF(N275="sníž. přenesená",J275,0)</f>
        <v>0</v>
      </c>
      <c r="BI275" s="202">
        <f>IF(N275="nulová",J275,0)</f>
        <v>0</v>
      </c>
      <c r="BJ275" s="16" t="s">
        <v>84</v>
      </c>
      <c r="BK275" s="202">
        <f>ROUND(I275*H275,2)</f>
        <v>0</v>
      </c>
      <c r="BL275" s="16" t="s">
        <v>332</v>
      </c>
      <c r="BM275" s="201" t="s">
        <v>532</v>
      </c>
    </row>
    <row r="276" spans="1:65" s="2" customFormat="1" ht="38.4">
      <c r="A276" s="33"/>
      <c r="B276" s="34"/>
      <c r="C276" s="35"/>
      <c r="D276" s="203" t="s">
        <v>142</v>
      </c>
      <c r="E276" s="35"/>
      <c r="F276" s="204" t="s">
        <v>339</v>
      </c>
      <c r="G276" s="35"/>
      <c r="H276" s="35"/>
      <c r="I276" s="205"/>
      <c r="J276" s="35"/>
      <c r="K276" s="35"/>
      <c r="L276" s="38"/>
      <c r="M276" s="206"/>
      <c r="N276" s="207"/>
      <c r="O276" s="70"/>
      <c r="P276" s="70"/>
      <c r="Q276" s="70"/>
      <c r="R276" s="70"/>
      <c r="S276" s="70"/>
      <c r="T276" s="71"/>
      <c r="U276" s="33"/>
      <c r="V276" s="33"/>
      <c r="W276" s="33"/>
      <c r="X276" s="33"/>
      <c r="Y276" s="33"/>
      <c r="Z276" s="33"/>
      <c r="AA276" s="33"/>
      <c r="AB276" s="33"/>
      <c r="AC276" s="33"/>
      <c r="AD276" s="33"/>
      <c r="AE276" s="33"/>
      <c r="AT276" s="16" t="s">
        <v>142</v>
      </c>
      <c r="AU276" s="16" t="s">
        <v>84</v>
      </c>
    </row>
    <row r="277" spans="1:65" s="13" customFormat="1">
      <c r="B277" s="208"/>
      <c r="C277" s="209"/>
      <c r="D277" s="203" t="s">
        <v>155</v>
      </c>
      <c r="E277" s="210" t="s">
        <v>1</v>
      </c>
      <c r="F277" s="211" t="s">
        <v>340</v>
      </c>
      <c r="G277" s="209"/>
      <c r="H277" s="212">
        <v>1</v>
      </c>
      <c r="I277" s="213"/>
      <c r="J277" s="209"/>
      <c r="K277" s="209"/>
      <c r="L277" s="214"/>
      <c r="M277" s="215"/>
      <c r="N277" s="216"/>
      <c r="O277" s="216"/>
      <c r="P277" s="216"/>
      <c r="Q277" s="216"/>
      <c r="R277" s="216"/>
      <c r="S277" s="216"/>
      <c r="T277" s="217"/>
      <c r="AT277" s="218" t="s">
        <v>155</v>
      </c>
      <c r="AU277" s="218" t="s">
        <v>84</v>
      </c>
      <c r="AV277" s="13" t="s">
        <v>86</v>
      </c>
      <c r="AW277" s="13" t="s">
        <v>34</v>
      </c>
      <c r="AX277" s="13" t="s">
        <v>84</v>
      </c>
      <c r="AY277" s="218" t="s">
        <v>132</v>
      </c>
    </row>
    <row r="278" spans="1:65" s="2" customFormat="1" ht="24.15" customHeight="1">
      <c r="A278" s="33"/>
      <c r="B278" s="34"/>
      <c r="C278" s="190" t="s">
        <v>533</v>
      </c>
      <c r="D278" s="190" t="s">
        <v>135</v>
      </c>
      <c r="E278" s="191" t="s">
        <v>342</v>
      </c>
      <c r="F278" s="192" t="s">
        <v>343</v>
      </c>
      <c r="G278" s="193" t="s">
        <v>152</v>
      </c>
      <c r="H278" s="194">
        <v>365.24700000000001</v>
      </c>
      <c r="I278" s="195"/>
      <c r="J278" s="196">
        <f>ROUND(I278*H278,2)</f>
        <v>0</v>
      </c>
      <c r="K278" s="192" t="s">
        <v>139</v>
      </c>
      <c r="L278" s="38"/>
      <c r="M278" s="197" t="s">
        <v>1</v>
      </c>
      <c r="N278" s="198" t="s">
        <v>42</v>
      </c>
      <c r="O278" s="70"/>
      <c r="P278" s="199">
        <f>O278*H278</f>
        <v>0</v>
      </c>
      <c r="Q278" s="199">
        <v>0</v>
      </c>
      <c r="R278" s="199">
        <f>Q278*H278</f>
        <v>0</v>
      </c>
      <c r="S278" s="199">
        <v>0</v>
      </c>
      <c r="T278" s="200">
        <f>S278*H278</f>
        <v>0</v>
      </c>
      <c r="U278" s="33"/>
      <c r="V278" s="33"/>
      <c r="W278" s="33"/>
      <c r="X278" s="33"/>
      <c r="Y278" s="33"/>
      <c r="Z278" s="33"/>
      <c r="AA278" s="33"/>
      <c r="AB278" s="33"/>
      <c r="AC278" s="33"/>
      <c r="AD278" s="33"/>
      <c r="AE278" s="33"/>
      <c r="AR278" s="201" t="s">
        <v>332</v>
      </c>
      <c r="AT278" s="201" t="s">
        <v>135</v>
      </c>
      <c r="AU278" s="201" t="s">
        <v>84</v>
      </c>
      <c r="AY278" s="16" t="s">
        <v>132</v>
      </c>
      <c r="BE278" s="202">
        <f>IF(N278="základní",J278,0)</f>
        <v>0</v>
      </c>
      <c r="BF278" s="202">
        <f>IF(N278="snížená",J278,0)</f>
        <v>0</v>
      </c>
      <c r="BG278" s="202">
        <f>IF(N278="zákl. přenesená",J278,0)</f>
        <v>0</v>
      </c>
      <c r="BH278" s="202">
        <f>IF(N278="sníž. přenesená",J278,0)</f>
        <v>0</v>
      </c>
      <c r="BI278" s="202">
        <f>IF(N278="nulová",J278,0)</f>
        <v>0</v>
      </c>
      <c r="BJ278" s="16" t="s">
        <v>84</v>
      </c>
      <c r="BK278" s="202">
        <f>ROUND(I278*H278,2)</f>
        <v>0</v>
      </c>
      <c r="BL278" s="16" t="s">
        <v>332</v>
      </c>
      <c r="BM278" s="201" t="s">
        <v>344</v>
      </c>
    </row>
    <row r="279" spans="1:65" s="2" customFormat="1" ht="48">
      <c r="A279" s="33"/>
      <c r="B279" s="34"/>
      <c r="C279" s="35"/>
      <c r="D279" s="203" t="s">
        <v>142</v>
      </c>
      <c r="E279" s="35"/>
      <c r="F279" s="204" t="s">
        <v>345</v>
      </c>
      <c r="G279" s="35"/>
      <c r="H279" s="35"/>
      <c r="I279" s="205"/>
      <c r="J279" s="35"/>
      <c r="K279" s="35"/>
      <c r="L279" s="38"/>
      <c r="M279" s="206"/>
      <c r="N279" s="207"/>
      <c r="O279" s="70"/>
      <c r="P279" s="70"/>
      <c r="Q279" s="70"/>
      <c r="R279" s="70"/>
      <c r="S279" s="70"/>
      <c r="T279" s="71"/>
      <c r="U279" s="33"/>
      <c r="V279" s="33"/>
      <c r="W279" s="33"/>
      <c r="X279" s="33"/>
      <c r="Y279" s="33"/>
      <c r="Z279" s="33"/>
      <c r="AA279" s="33"/>
      <c r="AB279" s="33"/>
      <c r="AC279" s="33"/>
      <c r="AD279" s="33"/>
      <c r="AE279" s="33"/>
      <c r="AT279" s="16" t="s">
        <v>142</v>
      </c>
      <c r="AU279" s="16" t="s">
        <v>84</v>
      </c>
    </row>
    <row r="280" spans="1:65" s="2" customFormat="1" ht="28.8">
      <c r="A280" s="33"/>
      <c r="B280" s="34"/>
      <c r="C280" s="35"/>
      <c r="D280" s="203" t="s">
        <v>317</v>
      </c>
      <c r="E280" s="35"/>
      <c r="F280" s="229" t="s">
        <v>346</v>
      </c>
      <c r="G280" s="35"/>
      <c r="H280" s="35"/>
      <c r="I280" s="205"/>
      <c r="J280" s="35"/>
      <c r="K280" s="35"/>
      <c r="L280" s="38"/>
      <c r="M280" s="206"/>
      <c r="N280" s="207"/>
      <c r="O280" s="70"/>
      <c r="P280" s="70"/>
      <c r="Q280" s="70"/>
      <c r="R280" s="70"/>
      <c r="S280" s="70"/>
      <c r="T280" s="71"/>
      <c r="U280" s="33"/>
      <c r="V280" s="33"/>
      <c r="W280" s="33"/>
      <c r="X280" s="33"/>
      <c r="Y280" s="33"/>
      <c r="Z280" s="33"/>
      <c r="AA280" s="33"/>
      <c r="AB280" s="33"/>
      <c r="AC280" s="33"/>
      <c r="AD280" s="33"/>
      <c r="AE280" s="33"/>
      <c r="AT280" s="16" t="s">
        <v>317</v>
      </c>
      <c r="AU280" s="16" t="s">
        <v>84</v>
      </c>
    </row>
    <row r="281" spans="1:65" s="13" customFormat="1">
      <c r="B281" s="208"/>
      <c r="C281" s="209"/>
      <c r="D281" s="203" t="s">
        <v>155</v>
      </c>
      <c r="E281" s="210" t="s">
        <v>1</v>
      </c>
      <c r="F281" s="211" t="s">
        <v>534</v>
      </c>
      <c r="G281" s="209"/>
      <c r="H281" s="212">
        <v>365.24700000000001</v>
      </c>
      <c r="I281" s="213"/>
      <c r="J281" s="209"/>
      <c r="K281" s="209"/>
      <c r="L281" s="214"/>
      <c r="M281" s="215"/>
      <c r="N281" s="216"/>
      <c r="O281" s="216"/>
      <c r="P281" s="216"/>
      <c r="Q281" s="216"/>
      <c r="R281" s="216"/>
      <c r="S281" s="216"/>
      <c r="T281" s="217"/>
      <c r="AT281" s="218" t="s">
        <v>155</v>
      </c>
      <c r="AU281" s="218" t="s">
        <v>84</v>
      </c>
      <c r="AV281" s="13" t="s">
        <v>86</v>
      </c>
      <c r="AW281" s="13" t="s">
        <v>34</v>
      </c>
      <c r="AX281" s="13" t="s">
        <v>84</v>
      </c>
      <c r="AY281" s="218" t="s">
        <v>132</v>
      </c>
    </row>
    <row r="282" spans="1:65" s="2" customFormat="1" ht="24.15" customHeight="1">
      <c r="A282" s="33"/>
      <c r="B282" s="34"/>
      <c r="C282" s="190" t="s">
        <v>535</v>
      </c>
      <c r="D282" s="190" t="s">
        <v>135</v>
      </c>
      <c r="E282" s="191" t="s">
        <v>536</v>
      </c>
      <c r="F282" s="192" t="s">
        <v>537</v>
      </c>
      <c r="G282" s="193" t="s">
        <v>152</v>
      </c>
      <c r="H282" s="194">
        <v>15.949</v>
      </c>
      <c r="I282" s="195"/>
      <c r="J282" s="196">
        <f>ROUND(I282*H282,2)</f>
        <v>0</v>
      </c>
      <c r="K282" s="192" t="s">
        <v>139</v>
      </c>
      <c r="L282" s="38"/>
      <c r="M282" s="197" t="s">
        <v>1</v>
      </c>
      <c r="N282" s="198" t="s">
        <v>42</v>
      </c>
      <c r="O282" s="70"/>
      <c r="P282" s="199">
        <f>O282*H282</f>
        <v>0</v>
      </c>
      <c r="Q282" s="199">
        <v>0</v>
      </c>
      <c r="R282" s="199">
        <f>Q282*H282</f>
        <v>0</v>
      </c>
      <c r="S282" s="199">
        <v>0</v>
      </c>
      <c r="T282" s="200">
        <f>S282*H282</f>
        <v>0</v>
      </c>
      <c r="U282" s="33"/>
      <c r="V282" s="33"/>
      <c r="W282" s="33"/>
      <c r="X282" s="33"/>
      <c r="Y282" s="33"/>
      <c r="Z282" s="33"/>
      <c r="AA282" s="33"/>
      <c r="AB282" s="33"/>
      <c r="AC282" s="33"/>
      <c r="AD282" s="33"/>
      <c r="AE282" s="33"/>
      <c r="AR282" s="201" t="s">
        <v>332</v>
      </c>
      <c r="AT282" s="201" t="s">
        <v>135</v>
      </c>
      <c r="AU282" s="201" t="s">
        <v>84</v>
      </c>
      <c r="AY282" s="16" t="s">
        <v>132</v>
      </c>
      <c r="BE282" s="202">
        <f>IF(N282="základní",J282,0)</f>
        <v>0</v>
      </c>
      <c r="BF282" s="202">
        <f>IF(N282="snížená",J282,0)</f>
        <v>0</v>
      </c>
      <c r="BG282" s="202">
        <f>IF(N282="zákl. přenesená",J282,0)</f>
        <v>0</v>
      </c>
      <c r="BH282" s="202">
        <f>IF(N282="sníž. přenesená",J282,0)</f>
        <v>0</v>
      </c>
      <c r="BI282" s="202">
        <f>IF(N282="nulová",J282,0)</f>
        <v>0</v>
      </c>
      <c r="BJ282" s="16" t="s">
        <v>84</v>
      </c>
      <c r="BK282" s="202">
        <f>ROUND(I282*H282,2)</f>
        <v>0</v>
      </c>
      <c r="BL282" s="16" t="s">
        <v>332</v>
      </c>
      <c r="BM282" s="201" t="s">
        <v>538</v>
      </c>
    </row>
    <row r="283" spans="1:65" s="2" customFormat="1" ht="57.6">
      <c r="A283" s="33"/>
      <c r="B283" s="34"/>
      <c r="C283" s="35"/>
      <c r="D283" s="203" t="s">
        <v>142</v>
      </c>
      <c r="E283" s="35"/>
      <c r="F283" s="204" t="s">
        <v>539</v>
      </c>
      <c r="G283" s="35"/>
      <c r="H283" s="35"/>
      <c r="I283" s="205"/>
      <c r="J283" s="35"/>
      <c r="K283" s="35"/>
      <c r="L283" s="38"/>
      <c r="M283" s="206"/>
      <c r="N283" s="207"/>
      <c r="O283" s="70"/>
      <c r="P283" s="70"/>
      <c r="Q283" s="70"/>
      <c r="R283" s="70"/>
      <c r="S283" s="70"/>
      <c r="T283" s="71"/>
      <c r="U283" s="33"/>
      <c r="V283" s="33"/>
      <c r="W283" s="33"/>
      <c r="X283" s="33"/>
      <c r="Y283" s="33"/>
      <c r="Z283" s="33"/>
      <c r="AA283" s="33"/>
      <c r="AB283" s="33"/>
      <c r="AC283" s="33"/>
      <c r="AD283" s="33"/>
      <c r="AE283" s="33"/>
      <c r="AT283" s="16" t="s">
        <v>142</v>
      </c>
      <c r="AU283" s="16" t="s">
        <v>84</v>
      </c>
    </row>
    <row r="284" spans="1:65" s="2" customFormat="1" ht="28.8">
      <c r="A284" s="33"/>
      <c r="B284" s="34"/>
      <c r="C284" s="35"/>
      <c r="D284" s="203" t="s">
        <v>317</v>
      </c>
      <c r="E284" s="35"/>
      <c r="F284" s="229" t="s">
        <v>346</v>
      </c>
      <c r="G284" s="35"/>
      <c r="H284" s="35"/>
      <c r="I284" s="205"/>
      <c r="J284" s="35"/>
      <c r="K284" s="35"/>
      <c r="L284" s="38"/>
      <c r="M284" s="206"/>
      <c r="N284" s="207"/>
      <c r="O284" s="70"/>
      <c r="P284" s="70"/>
      <c r="Q284" s="70"/>
      <c r="R284" s="70"/>
      <c r="S284" s="70"/>
      <c r="T284" s="71"/>
      <c r="U284" s="33"/>
      <c r="V284" s="33"/>
      <c r="W284" s="33"/>
      <c r="X284" s="33"/>
      <c r="Y284" s="33"/>
      <c r="Z284" s="33"/>
      <c r="AA284" s="33"/>
      <c r="AB284" s="33"/>
      <c r="AC284" s="33"/>
      <c r="AD284" s="33"/>
      <c r="AE284" s="33"/>
      <c r="AT284" s="16" t="s">
        <v>317</v>
      </c>
      <c r="AU284" s="16" t="s">
        <v>84</v>
      </c>
    </row>
    <row r="285" spans="1:65" s="13" customFormat="1">
      <c r="B285" s="208"/>
      <c r="C285" s="209"/>
      <c r="D285" s="203" t="s">
        <v>155</v>
      </c>
      <c r="E285" s="210" t="s">
        <v>1</v>
      </c>
      <c r="F285" s="211" t="s">
        <v>540</v>
      </c>
      <c r="G285" s="209"/>
      <c r="H285" s="212">
        <v>15.949</v>
      </c>
      <c r="I285" s="213"/>
      <c r="J285" s="209"/>
      <c r="K285" s="209"/>
      <c r="L285" s="214"/>
      <c r="M285" s="215"/>
      <c r="N285" s="216"/>
      <c r="O285" s="216"/>
      <c r="P285" s="216"/>
      <c r="Q285" s="216"/>
      <c r="R285" s="216"/>
      <c r="S285" s="216"/>
      <c r="T285" s="217"/>
      <c r="AT285" s="218" t="s">
        <v>155</v>
      </c>
      <c r="AU285" s="218" t="s">
        <v>84</v>
      </c>
      <c r="AV285" s="13" t="s">
        <v>86</v>
      </c>
      <c r="AW285" s="13" t="s">
        <v>34</v>
      </c>
      <c r="AX285" s="13" t="s">
        <v>84</v>
      </c>
      <c r="AY285" s="218" t="s">
        <v>132</v>
      </c>
    </row>
    <row r="286" spans="1:65" s="2" customFormat="1" ht="24.15" customHeight="1">
      <c r="A286" s="33"/>
      <c r="B286" s="34"/>
      <c r="C286" s="190" t="s">
        <v>541</v>
      </c>
      <c r="D286" s="190" t="s">
        <v>135</v>
      </c>
      <c r="E286" s="191" t="s">
        <v>349</v>
      </c>
      <c r="F286" s="192" t="s">
        <v>350</v>
      </c>
      <c r="G286" s="193" t="s">
        <v>152</v>
      </c>
      <c r="H286" s="194">
        <v>1.0449999999999999</v>
      </c>
      <c r="I286" s="195"/>
      <c r="J286" s="196">
        <f>ROUND(I286*H286,2)</f>
        <v>0</v>
      </c>
      <c r="K286" s="192" t="s">
        <v>139</v>
      </c>
      <c r="L286" s="38"/>
      <c r="M286" s="197" t="s">
        <v>1</v>
      </c>
      <c r="N286" s="198" t="s">
        <v>42</v>
      </c>
      <c r="O286" s="70"/>
      <c r="P286" s="199">
        <f>O286*H286</f>
        <v>0</v>
      </c>
      <c r="Q286" s="199">
        <v>0</v>
      </c>
      <c r="R286" s="199">
        <f>Q286*H286</f>
        <v>0</v>
      </c>
      <c r="S286" s="199">
        <v>0</v>
      </c>
      <c r="T286" s="200">
        <f>S286*H286</f>
        <v>0</v>
      </c>
      <c r="U286" s="33"/>
      <c r="V286" s="33"/>
      <c r="W286" s="33"/>
      <c r="X286" s="33"/>
      <c r="Y286" s="33"/>
      <c r="Z286" s="33"/>
      <c r="AA286" s="33"/>
      <c r="AB286" s="33"/>
      <c r="AC286" s="33"/>
      <c r="AD286" s="33"/>
      <c r="AE286" s="33"/>
      <c r="AR286" s="201" t="s">
        <v>332</v>
      </c>
      <c r="AT286" s="201" t="s">
        <v>135</v>
      </c>
      <c r="AU286" s="201" t="s">
        <v>84</v>
      </c>
      <c r="AY286" s="16" t="s">
        <v>132</v>
      </c>
      <c r="BE286" s="202">
        <f>IF(N286="základní",J286,0)</f>
        <v>0</v>
      </c>
      <c r="BF286" s="202">
        <f>IF(N286="snížená",J286,0)</f>
        <v>0</v>
      </c>
      <c r="BG286" s="202">
        <f>IF(N286="zákl. přenesená",J286,0)</f>
        <v>0</v>
      </c>
      <c r="BH286" s="202">
        <f>IF(N286="sníž. přenesená",J286,0)</f>
        <v>0</v>
      </c>
      <c r="BI286" s="202">
        <f>IF(N286="nulová",J286,0)</f>
        <v>0</v>
      </c>
      <c r="BJ286" s="16" t="s">
        <v>84</v>
      </c>
      <c r="BK286" s="202">
        <f>ROUND(I286*H286,2)</f>
        <v>0</v>
      </c>
      <c r="BL286" s="16" t="s">
        <v>332</v>
      </c>
      <c r="BM286" s="201" t="s">
        <v>351</v>
      </c>
    </row>
    <row r="287" spans="1:65" s="2" customFormat="1" ht="48">
      <c r="A287" s="33"/>
      <c r="B287" s="34"/>
      <c r="C287" s="35"/>
      <c r="D287" s="203" t="s">
        <v>142</v>
      </c>
      <c r="E287" s="35"/>
      <c r="F287" s="204" t="s">
        <v>352</v>
      </c>
      <c r="G287" s="35"/>
      <c r="H287" s="35"/>
      <c r="I287" s="205"/>
      <c r="J287" s="35"/>
      <c r="K287" s="35"/>
      <c r="L287" s="38"/>
      <c r="M287" s="206"/>
      <c r="N287" s="207"/>
      <c r="O287" s="70"/>
      <c r="P287" s="70"/>
      <c r="Q287" s="70"/>
      <c r="R287" s="70"/>
      <c r="S287" s="70"/>
      <c r="T287" s="71"/>
      <c r="U287" s="33"/>
      <c r="V287" s="33"/>
      <c r="W287" s="33"/>
      <c r="X287" s="33"/>
      <c r="Y287" s="33"/>
      <c r="Z287" s="33"/>
      <c r="AA287" s="33"/>
      <c r="AB287" s="33"/>
      <c r="AC287" s="33"/>
      <c r="AD287" s="33"/>
      <c r="AE287" s="33"/>
      <c r="AT287" s="16" t="s">
        <v>142</v>
      </c>
      <c r="AU287" s="16" t="s">
        <v>84</v>
      </c>
    </row>
    <row r="288" spans="1:65" s="13" customFormat="1">
      <c r="B288" s="208"/>
      <c r="C288" s="209"/>
      <c r="D288" s="203" t="s">
        <v>155</v>
      </c>
      <c r="E288" s="210" t="s">
        <v>1</v>
      </c>
      <c r="F288" s="211" t="s">
        <v>542</v>
      </c>
      <c r="G288" s="209"/>
      <c r="H288" s="212">
        <v>1.0449999999999999</v>
      </c>
      <c r="I288" s="213"/>
      <c r="J288" s="209"/>
      <c r="K288" s="209"/>
      <c r="L288" s="214"/>
      <c r="M288" s="230"/>
      <c r="N288" s="231"/>
      <c r="O288" s="231"/>
      <c r="P288" s="231"/>
      <c r="Q288" s="231"/>
      <c r="R288" s="231"/>
      <c r="S288" s="231"/>
      <c r="T288" s="232"/>
      <c r="AT288" s="218" t="s">
        <v>155</v>
      </c>
      <c r="AU288" s="218" t="s">
        <v>84</v>
      </c>
      <c r="AV288" s="13" t="s">
        <v>86</v>
      </c>
      <c r="AW288" s="13" t="s">
        <v>34</v>
      </c>
      <c r="AX288" s="13" t="s">
        <v>84</v>
      </c>
      <c r="AY288" s="218" t="s">
        <v>132</v>
      </c>
    </row>
    <row r="289" spans="1:31" s="2" customFormat="1" ht="6.9" customHeight="1">
      <c r="A289" s="33"/>
      <c r="B289" s="53"/>
      <c r="C289" s="54"/>
      <c r="D289" s="54"/>
      <c r="E289" s="54"/>
      <c r="F289" s="54"/>
      <c r="G289" s="54"/>
      <c r="H289" s="54"/>
      <c r="I289" s="54"/>
      <c r="J289" s="54"/>
      <c r="K289" s="54"/>
      <c r="L289" s="38"/>
      <c r="M289" s="33"/>
      <c r="O289" s="33"/>
      <c r="P289" s="33"/>
      <c r="Q289" s="33"/>
      <c r="R289" s="33"/>
      <c r="S289" s="33"/>
      <c r="T289" s="33"/>
      <c r="U289" s="33"/>
      <c r="V289" s="33"/>
      <c r="W289" s="33"/>
      <c r="X289" s="33"/>
      <c r="Y289" s="33"/>
      <c r="Z289" s="33"/>
      <c r="AA289" s="33"/>
      <c r="AB289" s="33"/>
      <c r="AC289" s="33"/>
      <c r="AD289" s="33"/>
      <c r="AE289" s="33"/>
    </row>
  </sheetData>
  <sheetProtection algorithmName="SHA-512" hashValue="WnkI+VFYec04AEeEf4SG0laqG39VL6h3FglqdhCj8sOEHfCCnonGGW16z8Zc6tGeF5SuNpPsOwc+qXyM9uaCjA==" saltValue="QXudeUJyYTubI9nOUJCVhPoGjaPioEbTN66v0tcCKt1bJSaXCQP2NlE4QsYYR4Bq1oqtHrZmnhvvmFifqk6BEw==" spinCount="100000" sheet="1" objects="1" scenarios="1" formatColumns="0" formatRows="0" autoFilter="0"/>
  <autoFilter ref="C118:K288"/>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6"/>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2"/>
      <c r="M2" s="252"/>
      <c r="N2" s="252"/>
      <c r="O2" s="252"/>
      <c r="P2" s="252"/>
      <c r="Q2" s="252"/>
      <c r="R2" s="252"/>
      <c r="S2" s="252"/>
      <c r="T2" s="252"/>
      <c r="U2" s="252"/>
      <c r="V2" s="252"/>
      <c r="AT2" s="16" t="s">
        <v>95</v>
      </c>
    </row>
    <row r="3" spans="1:46" s="1" customFormat="1" ht="6.9" customHeight="1">
      <c r="B3" s="114"/>
      <c r="C3" s="115"/>
      <c r="D3" s="115"/>
      <c r="E3" s="115"/>
      <c r="F3" s="115"/>
      <c r="G3" s="115"/>
      <c r="H3" s="115"/>
      <c r="I3" s="115"/>
      <c r="J3" s="115"/>
      <c r="K3" s="115"/>
      <c r="L3" s="19"/>
      <c r="AT3" s="16" t="s">
        <v>86</v>
      </c>
    </row>
    <row r="4" spans="1:46" s="1" customFormat="1" ht="24.9" customHeight="1">
      <c r="B4" s="19"/>
      <c r="D4" s="116" t="s">
        <v>106</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300" t="str">
        <f>'Rekapitulace stavby'!K6</f>
        <v>Oprava výhybek v žst. Kopřivnice, nákl. nádraží</v>
      </c>
      <c r="F7" s="301"/>
      <c r="G7" s="301"/>
      <c r="H7" s="301"/>
      <c r="L7" s="19"/>
    </row>
    <row r="8" spans="1:46" s="1" customFormat="1" ht="12" customHeight="1">
      <c r="B8" s="19"/>
      <c r="D8" s="118" t="s">
        <v>107</v>
      </c>
      <c r="L8" s="19"/>
    </row>
    <row r="9" spans="1:46" s="2" customFormat="1" ht="16.5" customHeight="1">
      <c r="A9" s="33"/>
      <c r="B9" s="38"/>
      <c r="C9" s="33"/>
      <c r="D9" s="33"/>
      <c r="E9" s="300" t="s">
        <v>543</v>
      </c>
      <c r="F9" s="303"/>
      <c r="G9" s="303"/>
      <c r="H9" s="303"/>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544</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02" t="s">
        <v>545</v>
      </c>
      <c r="F11" s="303"/>
      <c r="G11" s="303"/>
      <c r="H11" s="303"/>
      <c r="I11" s="33"/>
      <c r="J11" s="33"/>
      <c r="K11" s="33"/>
      <c r="L11" s="50"/>
      <c r="S11" s="33"/>
      <c r="T11" s="33"/>
      <c r="U11" s="33"/>
      <c r="V11" s="33"/>
      <c r="W11" s="33"/>
      <c r="X11" s="33"/>
      <c r="Y11" s="33"/>
      <c r="Z11" s="33"/>
      <c r="AA11" s="33"/>
      <c r="AB11" s="33"/>
      <c r="AC11" s="33"/>
      <c r="AD11" s="33"/>
      <c r="AE11" s="33"/>
    </row>
    <row r="12" spans="1:46" s="2" customFormat="1">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96</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6. 4. 2023</v>
      </c>
      <c r="K14" s="33"/>
      <c r="L14" s="50"/>
      <c r="S14" s="33"/>
      <c r="T14" s="33"/>
      <c r="U14" s="33"/>
      <c r="V14" s="33"/>
      <c r="W14" s="33"/>
      <c r="X14" s="33"/>
      <c r="Y14" s="33"/>
      <c r="Z14" s="33"/>
      <c r="AA14" s="33"/>
      <c r="AB14" s="33"/>
      <c r="AC14" s="33"/>
      <c r="AD14" s="33"/>
      <c r="AE14" s="33"/>
    </row>
    <row r="15" spans="1:4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04" t="str">
        <f>'Rekapitulace stavby'!E14</f>
        <v>Vyplň údaj</v>
      </c>
      <c r="F20" s="305"/>
      <c r="G20" s="305"/>
      <c r="H20" s="305"/>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546</v>
      </c>
      <c r="F26" s="33"/>
      <c r="G26" s="33"/>
      <c r="H26" s="33"/>
      <c r="I26" s="118" t="s">
        <v>28</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6" t="s">
        <v>1</v>
      </c>
      <c r="F29" s="306"/>
      <c r="G29" s="306"/>
      <c r="H29" s="306"/>
      <c r="I29" s="120"/>
      <c r="J29" s="120"/>
      <c r="K29" s="120"/>
      <c r="L29" s="122"/>
      <c r="S29" s="120"/>
      <c r="T29" s="120"/>
      <c r="U29" s="120"/>
      <c r="V29" s="120"/>
      <c r="W29" s="120"/>
      <c r="X29" s="120"/>
      <c r="Y29" s="120"/>
      <c r="Z29" s="120"/>
      <c r="AA29" s="120"/>
      <c r="AB29" s="120"/>
      <c r="AC29" s="120"/>
      <c r="AD29" s="120"/>
      <c r="AE29" s="120"/>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ROUND(J123,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 customHeight="1">
      <c r="A35" s="33"/>
      <c r="B35" s="38"/>
      <c r="C35" s="33"/>
      <c r="D35" s="127" t="s">
        <v>41</v>
      </c>
      <c r="E35" s="118" t="s">
        <v>42</v>
      </c>
      <c r="F35" s="128">
        <f>ROUND((SUM(BE123:BE235)),  2)</f>
        <v>0</v>
      </c>
      <c r="G35" s="33"/>
      <c r="H35" s="33"/>
      <c r="I35" s="129">
        <v>0.21</v>
      </c>
      <c r="J35" s="128">
        <f>ROUND(((SUM(BE123:BE235))*I35),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8" t="s">
        <v>43</v>
      </c>
      <c r="F36" s="128">
        <f>ROUND((SUM(BF123:BF235)),  2)</f>
        <v>0</v>
      </c>
      <c r="G36" s="33"/>
      <c r="H36" s="33"/>
      <c r="I36" s="129">
        <v>0.15</v>
      </c>
      <c r="J36" s="128">
        <f>ROUND(((SUM(BF123:BF235))*I36),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44</v>
      </c>
      <c r="F37" s="128">
        <f>ROUND((SUM(BG123:BG235)),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8" t="s">
        <v>45</v>
      </c>
      <c r="F38" s="128">
        <f>ROUND((SUM(BH123:BH235)),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8" t="s">
        <v>46</v>
      </c>
      <c r="F39" s="128">
        <f>ROUND((SUM(BI123:BI235)),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 customHeight="1">
      <c r="A82" s="33"/>
      <c r="B82" s="34"/>
      <c r="C82" s="22" t="s">
        <v>109</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298" t="str">
        <f>E7</f>
        <v>Oprava výhybek v žst. Kopřivnice, nákl. nádraží</v>
      </c>
      <c r="F85" s="299"/>
      <c r="G85" s="299"/>
      <c r="H85" s="299"/>
      <c r="I85" s="35"/>
      <c r="J85" s="35"/>
      <c r="K85" s="35"/>
      <c r="L85" s="50"/>
      <c r="S85" s="33"/>
      <c r="T85" s="33"/>
      <c r="U85" s="33"/>
      <c r="V85" s="33"/>
      <c r="W85" s="33"/>
      <c r="X85" s="33"/>
      <c r="Y85" s="33"/>
      <c r="Z85" s="33"/>
      <c r="AA85" s="33"/>
      <c r="AB85" s="33"/>
      <c r="AC85" s="33"/>
      <c r="AD85" s="33"/>
      <c r="AE85" s="33"/>
    </row>
    <row r="86" spans="1:31" s="1" customFormat="1" ht="12" customHeight="1">
      <c r="B86" s="20"/>
      <c r="C86" s="28" t="s">
        <v>107</v>
      </c>
      <c r="D86" s="21"/>
      <c r="E86" s="21"/>
      <c r="F86" s="21"/>
      <c r="G86" s="21"/>
      <c r="H86" s="21"/>
      <c r="I86" s="21"/>
      <c r="J86" s="21"/>
      <c r="K86" s="21"/>
      <c r="L86" s="19"/>
    </row>
    <row r="87" spans="1:31" s="2" customFormat="1" ht="16.5" customHeight="1">
      <c r="A87" s="33"/>
      <c r="B87" s="34"/>
      <c r="C87" s="35"/>
      <c r="D87" s="35"/>
      <c r="E87" s="298" t="s">
        <v>543</v>
      </c>
      <c r="F87" s="297"/>
      <c r="G87" s="297"/>
      <c r="H87" s="297"/>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544</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6" t="str">
        <f>E11</f>
        <v>SO 03 - 01 - SSZT - Sborník ÚOŽI</v>
      </c>
      <c r="F89" s="297"/>
      <c r="G89" s="297"/>
      <c r="H89" s="297"/>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Frenštát p.R.</v>
      </c>
      <c r="G91" s="35"/>
      <c r="H91" s="35"/>
      <c r="I91" s="28" t="s">
        <v>22</v>
      </c>
      <c r="J91" s="65" t="str">
        <f>IF(J14="","",J14)</f>
        <v>6. 4. 2023</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15.15" customHeight="1">
      <c r="A94" s="33"/>
      <c r="B94" s="34"/>
      <c r="C94" s="28" t="s">
        <v>30</v>
      </c>
      <c r="D94" s="35"/>
      <c r="E94" s="35"/>
      <c r="F94" s="26" t="str">
        <f>IF(E20="","",E20)</f>
        <v>Vyplň údaj</v>
      </c>
      <c r="G94" s="35"/>
      <c r="H94" s="35"/>
      <c r="I94" s="28" t="s">
        <v>35</v>
      </c>
      <c r="J94" s="31" t="str">
        <f>E26</f>
        <v>Jana Kotasková</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110</v>
      </c>
      <c r="D96" s="149"/>
      <c r="E96" s="149"/>
      <c r="F96" s="149"/>
      <c r="G96" s="149"/>
      <c r="H96" s="149"/>
      <c r="I96" s="149"/>
      <c r="J96" s="150" t="s">
        <v>111</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1" t="s">
        <v>112</v>
      </c>
      <c r="D98" s="35"/>
      <c r="E98" s="35"/>
      <c r="F98" s="35"/>
      <c r="G98" s="35"/>
      <c r="H98" s="35"/>
      <c r="I98" s="35"/>
      <c r="J98" s="83">
        <f>J123</f>
        <v>0</v>
      </c>
      <c r="K98" s="35"/>
      <c r="L98" s="50"/>
      <c r="S98" s="33"/>
      <c r="T98" s="33"/>
      <c r="U98" s="33"/>
      <c r="V98" s="33"/>
      <c r="W98" s="33"/>
      <c r="X98" s="33"/>
      <c r="Y98" s="33"/>
      <c r="Z98" s="33"/>
      <c r="AA98" s="33"/>
      <c r="AB98" s="33"/>
      <c r="AC98" s="33"/>
      <c r="AD98" s="33"/>
      <c r="AE98" s="33"/>
      <c r="AU98" s="16" t="s">
        <v>113</v>
      </c>
    </row>
    <row r="99" spans="1:47" s="9" customFormat="1" ht="24.9" customHeight="1">
      <c r="B99" s="152"/>
      <c r="C99" s="153"/>
      <c r="D99" s="154" t="s">
        <v>114</v>
      </c>
      <c r="E99" s="155"/>
      <c r="F99" s="155"/>
      <c r="G99" s="155"/>
      <c r="H99" s="155"/>
      <c r="I99" s="155"/>
      <c r="J99" s="156">
        <f>J124</f>
        <v>0</v>
      </c>
      <c r="K99" s="153"/>
      <c r="L99" s="157"/>
    </row>
    <row r="100" spans="1:47" s="10" customFormat="1" ht="19.95" customHeight="1">
      <c r="B100" s="158"/>
      <c r="C100" s="103"/>
      <c r="D100" s="159" t="s">
        <v>115</v>
      </c>
      <c r="E100" s="160"/>
      <c r="F100" s="160"/>
      <c r="G100" s="160"/>
      <c r="H100" s="160"/>
      <c r="I100" s="160"/>
      <c r="J100" s="161">
        <f>J125</f>
        <v>0</v>
      </c>
      <c r="K100" s="103"/>
      <c r="L100" s="162"/>
    </row>
    <row r="101" spans="1:47" s="9" customFormat="1" ht="24.9" customHeight="1">
      <c r="B101" s="152"/>
      <c r="C101" s="153"/>
      <c r="D101" s="154" t="s">
        <v>116</v>
      </c>
      <c r="E101" s="155"/>
      <c r="F101" s="155"/>
      <c r="G101" s="155"/>
      <c r="H101" s="155"/>
      <c r="I101" s="155"/>
      <c r="J101" s="156">
        <f>J214</f>
        <v>0</v>
      </c>
      <c r="K101" s="153"/>
      <c r="L101" s="157"/>
    </row>
    <row r="102" spans="1:47"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47" s="2" customFormat="1" ht="6.9"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47" s="2" customFormat="1" ht="6.9"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47" s="2" customFormat="1" ht="24.9" customHeight="1">
      <c r="A108" s="33"/>
      <c r="B108" s="34"/>
      <c r="C108" s="22" t="s">
        <v>117</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47" s="2" customFormat="1" ht="6.9"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298" t="str">
        <f>E7</f>
        <v>Oprava výhybek v žst. Kopřivnice, nákl. nádraží</v>
      </c>
      <c r="F111" s="299"/>
      <c r="G111" s="299"/>
      <c r="H111" s="299"/>
      <c r="I111" s="35"/>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107</v>
      </c>
      <c r="D112" s="21"/>
      <c r="E112" s="21"/>
      <c r="F112" s="21"/>
      <c r="G112" s="21"/>
      <c r="H112" s="21"/>
      <c r="I112" s="21"/>
      <c r="J112" s="21"/>
      <c r="K112" s="21"/>
      <c r="L112" s="19"/>
    </row>
    <row r="113" spans="1:65" s="2" customFormat="1" ht="16.5" customHeight="1">
      <c r="A113" s="33"/>
      <c r="B113" s="34"/>
      <c r="C113" s="35"/>
      <c r="D113" s="35"/>
      <c r="E113" s="298" t="s">
        <v>543</v>
      </c>
      <c r="F113" s="297"/>
      <c r="G113" s="297"/>
      <c r="H113" s="297"/>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544</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86" t="str">
        <f>E11</f>
        <v>SO 03 - 01 - SSZT - Sborník ÚOŽI</v>
      </c>
      <c r="F115" s="297"/>
      <c r="G115" s="297"/>
      <c r="H115" s="297"/>
      <c r="I115" s="35"/>
      <c r="J115" s="35"/>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Frenštát p.R.</v>
      </c>
      <c r="G117" s="35"/>
      <c r="H117" s="35"/>
      <c r="I117" s="28" t="s">
        <v>22</v>
      </c>
      <c r="J117" s="65" t="str">
        <f>IF(J14="","",J14)</f>
        <v>6. 4. 2023</v>
      </c>
      <c r="K117" s="35"/>
      <c r="L117" s="50"/>
      <c r="S117" s="33"/>
      <c r="T117" s="33"/>
      <c r="U117" s="33"/>
      <c r="V117" s="33"/>
      <c r="W117" s="33"/>
      <c r="X117" s="33"/>
      <c r="Y117" s="33"/>
      <c r="Z117" s="33"/>
      <c r="AA117" s="33"/>
      <c r="AB117" s="33"/>
      <c r="AC117" s="33"/>
      <c r="AD117" s="33"/>
      <c r="AE117" s="33"/>
    </row>
    <row r="118" spans="1:65" s="2" customFormat="1" ht="6.9"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15" customHeight="1">
      <c r="A119" s="33"/>
      <c r="B119" s="34"/>
      <c r="C119" s="28" t="s">
        <v>24</v>
      </c>
      <c r="D119" s="35"/>
      <c r="E119" s="35"/>
      <c r="F119" s="26" t="str">
        <f>E17</f>
        <v>Správa železnic, státní organizace, OŘ Ostrava</v>
      </c>
      <c r="G119" s="35"/>
      <c r="H119" s="35"/>
      <c r="I119" s="28"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15" customHeight="1">
      <c r="A120" s="33"/>
      <c r="B120" s="34"/>
      <c r="C120" s="28" t="s">
        <v>30</v>
      </c>
      <c r="D120" s="35"/>
      <c r="E120" s="35"/>
      <c r="F120" s="26" t="str">
        <f>IF(E20="","",E20)</f>
        <v>Vyplň údaj</v>
      </c>
      <c r="G120" s="35"/>
      <c r="H120" s="35"/>
      <c r="I120" s="28" t="s">
        <v>35</v>
      </c>
      <c r="J120" s="31" t="str">
        <f>E26</f>
        <v>Jana Kotasková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63"/>
      <c r="B122" s="164"/>
      <c r="C122" s="165" t="s">
        <v>118</v>
      </c>
      <c r="D122" s="166" t="s">
        <v>62</v>
      </c>
      <c r="E122" s="166" t="s">
        <v>58</v>
      </c>
      <c r="F122" s="166" t="s">
        <v>59</v>
      </c>
      <c r="G122" s="166" t="s">
        <v>119</v>
      </c>
      <c r="H122" s="166" t="s">
        <v>120</v>
      </c>
      <c r="I122" s="166" t="s">
        <v>121</v>
      </c>
      <c r="J122" s="166" t="s">
        <v>111</v>
      </c>
      <c r="K122" s="167" t="s">
        <v>122</v>
      </c>
      <c r="L122" s="168"/>
      <c r="M122" s="74" t="s">
        <v>1</v>
      </c>
      <c r="N122" s="75" t="s">
        <v>41</v>
      </c>
      <c r="O122" s="75" t="s">
        <v>123</v>
      </c>
      <c r="P122" s="75" t="s">
        <v>124</v>
      </c>
      <c r="Q122" s="75" t="s">
        <v>125</v>
      </c>
      <c r="R122" s="75" t="s">
        <v>126</v>
      </c>
      <c r="S122" s="75" t="s">
        <v>127</v>
      </c>
      <c r="T122" s="76" t="s">
        <v>128</v>
      </c>
      <c r="U122" s="163"/>
      <c r="V122" s="163"/>
      <c r="W122" s="163"/>
      <c r="X122" s="163"/>
      <c r="Y122" s="163"/>
      <c r="Z122" s="163"/>
      <c r="AA122" s="163"/>
      <c r="AB122" s="163"/>
      <c r="AC122" s="163"/>
      <c r="AD122" s="163"/>
      <c r="AE122" s="163"/>
    </row>
    <row r="123" spans="1:65" s="2" customFormat="1" ht="22.8" customHeight="1">
      <c r="A123" s="33"/>
      <c r="B123" s="34"/>
      <c r="C123" s="81" t="s">
        <v>129</v>
      </c>
      <c r="D123" s="35"/>
      <c r="E123" s="35"/>
      <c r="F123" s="35"/>
      <c r="G123" s="35"/>
      <c r="H123" s="35"/>
      <c r="I123" s="35"/>
      <c r="J123" s="169">
        <f>BK123</f>
        <v>0</v>
      </c>
      <c r="K123" s="35"/>
      <c r="L123" s="38"/>
      <c r="M123" s="77"/>
      <c r="N123" s="170"/>
      <c r="O123" s="78"/>
      <c r="P123" s="171">
        <f>P124+P214</f>
        <v>0</v>
      </c>
      <c r="Q123" s="78"/>
      <c r="R123" s="171">
        <f>R124+R214</f>
        <v>0</v>
      </c>
      <c r="S123" s="78"/>
      <c r="T123" s="172">
        <f>T124+T214</f>
        <v>0</v>
      </c>
      <c r="U123" s="33"/>
      <c r="V123" s="33"/>
      <c r="W123" s="33"/>
      <c r="X123" s="33"/>
      <c r="Y123" s="33"/>
      <c r="Z123" s="33"/>
      <c r="AA123" s="33"/>
      <c r="AB123" s="33"/>
      <c r="AC123" s="33"/>
      <c r="AD123" s="33"/>
      <c r="AE123" s="33"/>
      <c r="AT123" s="16" t="s">
        <v>76</v>
      </c>
      <c r="AU123" s="16" t="s">
        <v>113</v>
      </c>
      <c r="BK123" s="173">
        <f>BK124+BK214</f>
        <v>0</v>
      </c>
    </row>
    <row r="124" spans="1:65" s="12" customFormat="1" ht="25.95" customHeight="1">
      <c r="B124" s="174"/>
      <c r="C124" s="175"/>
      <c r="D124" s="176" t="s">
        <v>76</v>
      </c>
      <c r="E124" s="177" t="s">
        <v>130</v>
      </c>
      <c r="F124" s="177" t="s">
        <v>131</v>
      </c>
      <c r="G124" s="175"/>
      <c r="H124" s="175"/>
      <c r="I124" s="178"/>
      <c r="J124" s="179">
        <f>BK124</f>
        <v>0</v>
      </c>
      <c r="K124" s="175"/>
      <c r="L124" s="180"/>
      <c r="M124" s="181"/>
      <c r="N124" s="182"/>
      <c r="O124" s="182"/>
      <c r="P124" s="183">
        <f>P125</f>
        <v>0</v>
      </c>
      <c r="Q124" s="182"/>
      <c r="R124" s="183">
        <f>R125</f>
        <v>0</v>
      </c>
      <c r="S124" s="182"/>
      <c r="T124" s="184">
        <f>T125</f>
        <v>0</v>
      </c>
      <c r="AR124" s="185" t="s">
        <v>84</v>
      </c>
      <c r="AT124" s="186" t="s">
        <v>76</v>
      </c>
      <c r="AU124" s="186" t="s">
        <v>77</v>
      </c>
      <c r="AY124" s="185" t="s">
        <v>132</v>
      </c>
      <c r="BK124" s="187">
        <f>BK125</f>
        <v>0</v>
      </c>
    </row>
    <row r="125" spans="1:65" s="12" customFormat="1" ht="22.8" customHeight="1">
      <c r="B125" s="174"/>
      <c r="C125" s="175"/>
      <c r="D125" s="176" t="s">
        <v>76</v>
      </c>
      <c r="E125" s="188" t="s">
        <v>133</v>
      </c>
      <c r="F125" s="188" t="s">
        <v>134</v>
      </c>
      <c r="G125" s="175"/>
      <c r="H125" s="175"/>
      <c r="I125" s="178"/>
      <c r="J125" s="189">
        <f>BK125</f>
        <v>0</v>
      </c>
      <c r="K125" s="175"/>
      <c r="L125" s="180"/>
      <c r="M125" s="181"/>
      <c r="N125" s="182"/>
      <c r="O125" s="182"/>
      <c r="P125" s="183">
        <f>SUM(P126:P213)</f>
        <v>0</v>
      </c>
      <c r="Q125" s="182"/>
      <c r="R125" s="183">
        <f>SUM(R126:R213)</f>
        <v>0</v>
      </c>
      <c r="S125" s="182"/>
      <c r="T125" s="184">
        <f>SUM(T126:T213)</f>
        <v>0</v>
      </c>
      <c r="AR125" s="185" t="s">
        <v>84</v>
      </c>
      <c r="AT125" s="186" t="s">
        <v>76</v>
      </c>
      <c r="AU125" s="186" t="s">
        <v>84</v>
      </c>
      <c r="AY125" s="185" t="s">
        <v>132</v>
      </c>
      <c r="BK125" s="187">
        <f>SUM(BK126:BK213)</f>
        <v>0</v>
      </c>
    </row>
    <row r="126" spans="1:65" s="2" customFormat="1" ht="16.5" customHeight="1">
      <c r="A126" s="33"/>
      <c r="B126" s="34"/>
      <c r="C126" s="190" t="s">
        <v>84</v>
      </c>
      <c r="D126" s="190" t="s">
        <v>135</v>
      </c>
      <c r="E126" s="191" t="s">
        <v>547</v>
      </c>
      <c r="F126" s="192" t="s">
        <v>548</v>
      </c>
      <c r="G126" s="193" t="s">
        <v>138</v>
      </c>
      <c r="H126" s="194">
        <v>2</v>
      </c>
      <c r="I126" s="195"/>
      <c r="J126" s="196">
        <f>ROUND(I126*H126,2)</f>
        <v>0</v>
      </c>
      <c r="K126" s="192" t="s">
        <v>139</v>
      </c>
      <c r="L126" s="38"/>
      <c r="M126" s="197" t="s">
        <v>1</v>
      </c>
      <c r="N126" s="198" t="s">
        <v>42</v>
      </c>
      <c r="O126" s="70"/>
      <c r="P126" s="199">
        <f>O126*H126</f>
        <v>0</v>
      </c>
      <c r="Q126" s="199">
        <v>0</v>
      </c>
      <c r="R126" s="199">
        <f>Q126*H126</f>
        <v>0</v>
      </c>
      <c r="S126" s="199">
        <v>0</v>
      </c>
      <c r="T126" s="200">
        <f>S126*H126</f>
        <v>0</v>
      </c>
      <c r="U126" s="33"/>
      <c r="V126" s="33"/>
      <c r="W126" s="33"/>
      <c r="X126" s="33"/>
      <c r="Y126" s="33"/>
      <c r="Z126" s="33"/>
      <c r="AA126" s="33"/>
      <c r="AB126" s="33"/>
      <c r="AC126" s="33"/>
      <c r="AD126" s="33"/>
      <c r="AE126" s="33"/>
      <c r="AR126" s="201" t="s">
        <v>140</v>
      </c>
      <c r="AT126" s="201" t="s">
        <v>135</v>
      </c>
      <c r="AU126" s="201" t="s">
        <v>86</v>
      </c>
      <c r="AY126" s="16" t="s">
        <v>132</v>
      </c>
      <c r="BE126" s="202">
        <f>IF(N126="základní",J126,0)</f>
        <v>0</v>
      </c>
      <c r="BF126" s="202">
        <f>IF(N126="snížená",J126,0)</f>
        <v>0</v>
      </c>
      <c r="BG126" s="202">
        <f>IF(N126="zákl. přenesená",J126,0)</f>
        <v>0</v>
      </c>
      <c r="BH126" s="202">
        <f>IF(N126="sníž. přenesená",J126,0)</f>
        <v>0</v>
      </c>
      <c r="BI126" s="202">
        <f>IF(N126="nulová",J126,0)</f>
        <v>0</v>
      </c>
      <c r="BJ126" s="16" t="s">
        <v>84</v>
      </c>
      <c r="BK126" s="202">
        <f>ROUND(I126*H126,2)</f>
        <v>0</v>
      </c>
      <c r="BL126" s="16" t="s">
        <v>140</v>
      </c>
      <c r="BM126" s="201" t="s">
        <v>549</v>
      </c>
    </row>
    <row r="127" spans="1:65" s="2" customFormat="1">
      <c r="A127" s="33"/>
      <c r="B127" s="34"/>
      <c r="C127" s="35"/>
      <c r="D127" s="203" t="s">
        <v>142</v>
      </c>
      <c r="E127" s="35"/>
      <c r="F127" s="204" t="s">
        <v>548</v>
      </c>
      <c r="G127" s="35"/>
      <c r="H127" s="35"/>
      <c r="I127" s="205"/>
      <c r="J127" s="35"/>
      <c r="K127" s="35"/>
      <c r="L127" s="38"/>
      <c r="M127" s="206"/>
      <c r="N127" s="207"/>
      <c r="O127" s="70"/>
      <c r="P127" s="70"/>
      <c r="Q127" s="70"/>
      <c r="R127" s="70"/>
      <c r="S127" s="70"/>
      <c r="T127" s="71"/>
      <c r="U127" s="33"/>
      <c r="V127" s="33"/>
      <c r="W127" s="33"/>
      <c r="X127" s="33"/>
      <c r="Y127" s="33"/>
      <c r="Z127" s="33"/>
      <c r="AA127" s="33"/>
      <c r="AB127" s="33"/>
      <c r="AC127" s="33"/>
      <c r="AD127" s="33"/>
      <c r="AE127" s="33"/>
      <c r="AT127" s="16" t="s">
        <v>142</v>
      </c>
      <c r="AU127" s="16" t="s">
        <v>86</v>
      </c>
    </row>
    <row r="128" spans="1:65" s="13" customFormat="1">
      <c r="B128" s="208"/>
      <c r="C128" s="209"/>
      <c r="D128" s="203" t="s">
        <v>155</v>
      </c>
      <c r="E128" s="210" t="s">
        <v>1</v>
      </c>
      <c r="F128" s="211" t="s">
        <v>550</v>
      </c>
      <c r="G128" s="209"/>
      <c r="H128" s="212">
        <v>2</v>
      </c>
      <c r="I128" s="213"/>
      <c r="J128" s="209"/>
      <c r="K128" s="209"/>
      <c r="L128" s="214"/>
      <c r="M128" s="215"/>
      <c r="N128" s="216"/>
      <c r="O128" s="216"/>
      <c r="P128" s="216"/>
      <c r="Q128" s="216"/>
      <c r="R128" s="216"/>
      <c r="S128" s="216"/>
      <c r="T128" s="217"/>
      <c r="AT128" s="218" t="s">
        <v>155</v>
      </c>
      <c r="AU128" s="218" t="s">
        <v>86</v>
      </c>
      <c r="AV128" s="13" t="s">
        <v>86</v>
      </c>
      <c r="AW128" s="13" t="s">
        <v>34</v>
      </c>
      <c r="AX128" s="13" t="s">
        <v>77</v>
      </c>
      <c r="AY128" s="218" t="s">
        <v>132</v>
      </c>
    </row>
    <row r="129" spans="1:65" s="14" customFormat="1">
      <c r="B129" s="233"/>
      <c r="C129" s="234"/>
      <c r="D129" s="203" t="s">
        <v>155</v>
      </c>
      <c r="E129" s="235" t="s">
        <v>1</v>
      </c>
      <c r="F129" s="236" t="s">
        <v>382</v>
      </c>
      <c r="G129" s="234"/>
      <c r="H129" s="237">
        <v>2</v>
      </c>
      <c r="I129" s="238"/>
      <c r="J129" s="234"/>
      <c r="K129" s="234"/>
      <c r="L129" s="239"/>
      <c r="M129" s="240"/>
      <c r="N129" s="241"/>
      <c r="O129" s="241"/>
      <c r="P129" s="241"/>
      <c r="Q129" s="241"/>
      <c r="R129" s="241"/>
      <c r="S129" s="241"/>
      <c r="T129" s="242"/>
      <c r="AT129" s="243" t="s">
        <v>155</v>
      </c>
      <c r="AU129" s="243" t="s">
        <v>86</v>
      </c>
      <c r="AV129" s="14" t="s">
        <v>140</v>
      </c>
      <c r="AW129" s="14" t="s">
        <v>34</v>
      </c>
      <c r="AX129" s="14" t="s">
        <v>84</v>
      </c>
      <c r="AY129" s="243" t="s">
        <v>132</v>
      </c>
    </row>
    <row r="130" spans="1:65" s="2" customFormat="1" ht="21.75" customHeight="1">
      <c r="A130" s="33"/>
      <c r="B130" s="34"/>
      <c r="C130" s="190" t="s">
        <v>86</v>
      </c>
      <c r="D130" s="190" t="s">
        <v>135</v>
      </c>
      <c r="E130" s="191" t="s">
        <v>551</v>
      </c>
      <c r="F130" s="192" t="s">
        <v>552</v>
      </c>
      <c r="G130" s="193" t="s">
        <v>138</v>
      </c>
      <c r="H130" s="194">
        <v>2</v>
      </c>
      <c r="I130" s="195"/>
      <c r="J130" s="196">
        <f>ROUND(I130*H130,2)</f>
        <v>0</v>
      </c>
      <c r="K130" s="192" t="s">
        <v>139</v>
      </c>
      <c r="L130" s="38"/>
      <c r="M130" s="197" t="s">
        <v>1</v>
      </c>
      <c r="N130" s="198" t="s">
        <v>42</v>
      </c>
      <c r="O130" s="70"/>
      <c r="P130" s="199">
        <f>O130*H130</f>
        <v>0</v>
      </c>
      <c r="Q130" s="199">
        <v>0</v>
      </c>
      <c r="R130" s="199">
        <f>Q130*H130</f>
        <v>0</v>
      </c>
      <c r="S130" s="199">
        <v>0</v>
      </c>
      <c r="T130" s="200">
        <f>S130*H130</f>
        <v>0</v>
      </c>
      <c r="U130" s="33"/>
      <c r="V130" s="33"/>
      <c r="W130" s="33"/>
      <c r="X130" s="33"/>
      <c r="Y130" s="33"/>
      <c r="Z130" s="33"/>
      <c r="AA130" s="33"/>
      <c r="AB130" s="33"/>
      <c r="AC130" s="33"/>
      <c r="AD130" s="33"/>
      <c r="AE130" s="33"/>
      <c r="AR130" s="201" t="s">
        <v>140</v>
      </c>
      <c r="AT130" s="201" t="s">
        <v>135</v>
      </c>
      <c r="AU130" s="201" t="s">
        <v>86</v>
      </c>
      <c r="AY130" s="16" t="s">
        <v>132</v>
      </c>
      <c r="BE130" s="202">
        <f>IF(N130="základní",J130,0)</f>
        <v>0</v>
      </c>
      <c r="BF130" s="202">
        <f>IF(N130="snížená",J130,0)</f>
        <v>0</v>
      </c>
      <c r="BG130" s="202">
        <f>IF(N130="zákl. přenesená",J130,0)</f>
        <v>0</v>
      </c>
      <c r="BH130" s="202">
        <f>IF(N130="sníž. přenesená",J130,0)</f>
        <v>0</v>
      </c>
      <c r="BI130" s="202">
        <f>IF(N130="nulová",J130,0)</f>
        <v>0</v>
      </c>
      <c r="BJ130" s="16" t="s">
        <v>84</v>
      </c>
      <c r="BK130" s="202">
        <f>ROUND(I130*H130,2)</f>
        <v>0</v>
      </c>
      <c r="BL130" s="16" t="s">
        <v>140</v>
      </c>
      <c r="BM130" s="201" t="s">
        <v>553</v>
      </c>
    </row>
    <row r="131" spans="1:65" s="2" customFormat="1" ht="28.8">
      <c r="A131" s="33"/>
      <c r="B131" s="34"/>
      <c r="C131" s="35"/>
      <c r="D131" s="203" t="s">
        <v>142</v>
      </c>
      <c r="E131" s="35"/>
      <c r="F131" s="204" t="s">
        <v>554</v>
      </c>
      <c r="G131" s="35"/>
      <c r="H131" s="35"/>
      <c r="I131" s="205"/>
      <c r="J131" s="35"/>
      <c r="K131" s="35"/>
      <c r="L131" s="38"/>
      <c r="M131" s="206"/>
      <c r="N131" s="207"/>
      <c r="O131" s="70"/>
      <c r="P131" s="70"/>
      <c r="Q131" s="70"/>
      <c r="R131" s="70"/>
      <c r="S131" s="70"/>
      <c r="T131" s="71"/>
      <c r="U131" s="33"/>
      <c r="V131" s="33"/>
      <c r="W131" s="33"/>
      <c r="X131" s="33"/>
      <c r="Y131" s="33"/>
      <c r="Z131" s="33"/>
      <c r="AA131" s="33"/>
      <c r="AB131" s="33"/>
      <c r="AC131" s="33"/>
      <c r="AD131" s="33"/>
      <c r="AE131" s="33"/>
      <c r="AT131" s="16" t="s">
        <v>142</v>
      </c>
      <c r="AU131" s="16" t="s">
        <v>86</v>
      </c>
    </row>
    <row r="132" spans="1:65" s="2" customFormat="1" ht="16.5" customHeight="1">
      <c r="A132" s="33"/>
      <c r="B132" s="34"/>
      <c r="C132" s="190" t="s">
        <v>149</v>
      </c>
      <c r="D132" s="190" t="s">
        <v>135</v>
      </c>
      <c r="E132" s="191" t="s">
        <v>555</v>
      </c>
      <c r="F132" s="192" t="s">
        <v>556</v>
      </c>
      <c r="G132" s="193" t="s">
        <v>138</v>
      </c>
      <c r="H132" s="194">
        <v>2</v>
      </c>
      <c r="I132" s="195"/>
      <c r="J132" s="196">
        <f>ROUND(I132*H132,2)</f>
        <v>0</v>
      </c>
      <c r="K132" s="192" t="s">
        <v>139</v>
      </c>
      <c r="L132" s="38"/>
      <c r="M132" s="197" t="s">
        <v>1</v>
      </c>
      <c r="N132" s="198" t="s">
        <v>42</v>
      </c>
      <c r="O132" s="70"/>
      <c r="P132" s="199">
        <f>O132*H132</f>
        <v>0</v>
      </c>
      <c r="Q132" s="199">
        <v>0</v>
      </c>
      <c r="R132" s="199">
        <f>Q132*H132</f>
        <v>0</v>
      </c>
      <c r="S132" s="199">
        <v>0</v>
      </c>
      <c r="T132" s="200">
        <f>S132*H132</f>
        <v>0</v>
      </c>
      <c r="U132" s="33"/>
      <c r="V132" s="33"/>
      <c r="W132" s="33"/>
      <c r="X132" s="33"/>
      <c r="Y132" s="33"/>
      <c r="Z132" s="33"/>
      <c r="AA132" s="33"/>
      <c r="AB132" s="33"/>
      <c r="AC132" s="33"/>
      <c r="AD132" s="33"/>
      <c r="AE132" s="33"/>
      <c r="AR132" s="201" t="s">
        <v>140</v>
      </c>
      <c r="AT132" s="201" t="s">
        <v>135</v>
      </c>
      <c r="AU132" s="201" t="s">
        <v>86</v>
      </c>
      <c r="AY132" s="16" t="s">
        <v>132</v>
      </c>
      <c r="BE132" s="202">
        <f>IF(N132="základní",J132,0)</f>
        <v>0</v>
      </c>
      <c r="BF132" s="202">
        <f>IF(N132="snížená",J132,0)</f>
        <v>0</v>
      </c>
      <c r="BG132" s="202">
        <f>IF(N132="zákl. přenesená",J132,0)</f>
        <v>0</v>
      </c>
      <c r="BH132" s="202">
        <f>IF(N132="sníž. přenesená",J132,0)</f>
        <v>0</v>
      </c>
      <c r="BI132" s="202">
        <f>IF(N132="nulová",J132,0)</f>
        <v>0</v>
      </c>
      <c r="BJ132" s="16" t="s">
        <v>84</v>
      </c>
      <c r="BK132" s="202">
        <f>ROUND(I132*H132,2)</f>
        <v>0</v>
      </c>
      <c r="BL132" s="16" t="s">
        <v>140</v>
      </c>
      <c r="BM132" s="201" t="s">
        <v>557</v>
      </c>
    </row>
    <row r="133" spans="1:65" s="2" customFormat="1" ht="19.2">
      <c r="A133" s="33"/>
      <c r="B133" s="34"/>
      <c r="C133" s="35"/>
      <c r="D133" s="203" t="s">
        <v>142</v>
      </c>
      <c r="E133" s="35"/>
      <c r="F133" s="204" t="s">
        <v>558</v>
      </c>
      <c r="G133" s="35"/>
      <c r="H133" s="35"/>
      <c r="I133" s="205"/>
      <c r="J133" s="35"/>
      <c r="K133" s="35"/>
      <c r="L133" s="38"/>
      <c r="M133" s="206"/>
      <c r="N133" s="207"/>
      <c r="O133" s="70"/>
      <c r="P133" s="70"/>
      <c r="Q133" s="70"/>
      <c r="R133" s="70"/>
      <c r="S133" s="70"/>
      <c r="T133" s="71"/>
      <c r="U133" s="33"/>
      <c r="V133" s="33"/>
      <c r="W133" s="33"/>
      <c r="X133" s="33"/>
      <c r="Y133" s="33"/>
      <c r="Z133" s="33"/>
      <c r="AA133" s="33"/>
      <c r="AB133" s="33"/>
      <c r="AC133" s="33"/>
      <c r="AD133" s="33"/>
      <c r="AE133" s="33"/>
      <c r="AT133" s="16" t="s">
        <v>142</v>
      </c>
      <c r="AU133" s="16" t="s">
        <v>86</v>
      </c>
    </row>
    <row r="134" spans="1:65" s="2" customFormat="1" ht="16.5" customHeight="1">
      <c r="A134" s="33"/>
      <c r="B134" s="34"/>
      <c r="C134" s="190" t="s">
        <v>140</v>
      </c>
      <c r="D134" s="190" t="s">
        <v>135</v>
      </c>
      <c r="E134" s="191" t="s">
        <v>559</v>
      </c>
      <c r="F134" s="192" t="s">
        <v>560</v>
      </c>
      <c r="G134" s="193" t="s">
        <v>138</v>
      </c>
      <c r="H134" s="194">
        <v>2</v>
      </c>
      <c r="I134" s="195"/>
      <c r="J134" s="196">
        <f>ROUND(I134*H134,2)</f>
        <v>0</v>
      </c>
      <c r="K134" s="192" t="s">
        <v>139</v>
      </c>
      <c r="L134" s="38"/>
      <c r="M134" s="197" t="s">
        <v>1</v>
      </c>
      <c r="N134" s="198" t="s">
        <v>42</v>
      </c>
      <c r="O134" s="70"/>
      <c r="P134" s="199">
        <f>O134*H134</f>
        <v>0</v>
      </c>
      <c r="Q134" s="199">
        <v>0</v>
      </c>
      <c r="R134" s="199">
        <f>Q134*H134</f>
        <v>0</v>
      </c>
      <c r="S134" s="199">
        <v>0</v>
      </c>
      <c r="T134" s="200">
        <f>S134*H134</f>
        <v>0</v>
      </c>
      <c r="U134" s="33"/>
      <c r="V134" s="33"/>
      <c r="W134" s="33"/>
      <c r="X134" s="33"/>
      <c r="Y134" s="33"/>
      <c r="Z134" s="33"/>
      <c r="AA134" s="33"/>
      <c r="AB134" s="33"/>
      <c r="AC134" s="33"/>
      <c r="AD134" s="33"/>
      <c r="AE134" s="33"/>
      <c r="AR134" s="201" t="s">
        <v>140</v>
      </c>
      <c r="AT134" s="201" t="s">
        <v>135</v>
      </c>
      <c r="AU134" s="201" t="s">
        <v>86</v>
      </c>
      <c r="AY134" s="16" t="s">
        <v>132</v>
      </c>
      <c r="BE134" s="202">
        <f>IF(N134="základní",J134,0)</f>
        <v>0</v>
      </c>
      <c r="BF134" s="202">
        <f>IF(N134="snížená",J134,0)</f>
        <v>0</v>
      </c>
      <c r="BG134" s="202">
        <f>IF(N134="zákl. přenesená",J134,0)</f>
        <v>0</v>
      </c>
      <c r="BH134" s="202">
        <f>IF(N134="sníž. přenesená",J134,0)</f>
        <v>0</v>
      </c>
      <c r="BI134" s="202">
        <f>IF(N134="nulová",J134,0)</f>
        <v>0</v>
      </c>
      <c r="BJ134" s="16" t="s">
        <v>84</v>
      </c>
      <c r="BK134" s="202">
        <f>ROUND(I134*H134,2)</f>
        <v>0</v>
      </c>
      <c r="BL134" s="16" t="s">
        <v>140</v>
      </c>
      <c r="BM134" s="201" t="s">
        <v>561</v>
      </c>
    </row>
    <row r="135" spans="1:65" s="2" customFormat="1">
      <c r="A135" s="33"/>
      <c r="B135" s="34"/>
      <c r="C135" s="35"/>
      <c r="D135" s="203" t="s">
        <v>142</v>
      </c>
      <c r="E135" s="35"/>
      <c r="F135" s="204" t="s">
        <v>560</v>
      </c>
      <c r="G135" s="35"/>
      <c r="H135" s="35"/>
      <c r="I135" s="205"/>
      <c r="J135" s="35"/>
      <c r="K135" s="35"/>
      <c r="L135" s="38"/>
      <c r="M135" s="206"/>
      <c r="N135" s="207"/>
      <c r="O135" s="70"/>
      <c r="P135" s="70"/>
      <c r="Q135" s="70"/>
      <c r="R135" s="70"/>
      <c r="S135" s="70"/>
      <c r="T135" s="71"/>
      <c r="U135" s="33"/>
      <c r="V135" s="33"/>
      <c r="W135" s="33"/>
      <c r="X135" s="33"/>
      <c r="Y135" s="33"/>
      <c r="Z135" s="33"/>
      <c r="AA135" s="33"/>
      <c r="AB135" s="33"/>
      <c r="AC135" s="33"/>
      <c r="AD135" s="33"/>
      <c r="AE135" s="33"/>
      <c r="AT135" s="16" t="s">
        <v>142</v>
      </c>
      <c r="AU135" s="16" t="s">
        <v>86</v>
      </c>
    </row>
    <row r="136" spans="1:65" s="2" customFormat="1" ht="16.5" customHeight="1">
      <c r="A136" s="33"/>
      <c r="B136" s="34"/>
      <c r="C136" s="190" t="s">
        <v>133</v>
      </c>
      <c r="D136" s="190" t="s">
        <v>135</v>
      </c>
      <c r="E136" s="191" t="s">
        <v>562</v>
      </c>
      <c r="F136" s="192" t="s">
        <v>563</v>
      </c>
      <c r="G136" s="193" t="s">
        <v>138</v>
      </c>
      <c r="H136" s="194">
        <v>2</v>
      </c>
      <c r="I136" s="195"/>
      <c r="J136" s="196">
        <f>ROUND(I136*H136,2)</f>
        <v>0</v>
      </c>
      <c r="K136" s="192" t="s">
        <v>139</v>
      </c>
      <c r="L136" s="38"/>
      <c r="M136" s="197" t="s">
        <v>1</v>
      </c>
      <c r="N136" s="198" t="s">
        <v>42</v>
      </c>
      <c r="O136" s="70"/>
      <c r="P136" s="199">
        <f>O136*H136</f>
        <v>0</v>
      </c>
      <c r="Q136" s="199">
        <v>0</v>
      </c>
      <c r="R136" s="199">
        <f>Q136*H136</f>
        <v>0</v>
      </c>
      <c r="S136" s="199">
        <v>0</v>
      </c>
      <c r="T136" s="200">
        <f>S136*H136</f>
        <v>0</v>
      </c>
      <c r="U136" s="33"/>
      <c r="V136" s="33"/>
      <c r="W136" s="33"/>
      <c r="X136" s="33"/>
      <c r="Y136" s="33"/>
      <c r="Z136" s="33"/>
      <c r="AA136" s="33"/>
      <c r="AB136" s="33"/>
      <c r="AC136" s="33"/>
      <c r="AD136" s="33"/>
      <c r="AE136" s="33"/>
      <c r="AR136" s="201" t="s">
        <v>140</v>
      </c>
      <c r="AT136" s="201" t="s">
        <v>135</v>
      </c>
      <c r="AU136" s="201" t="s">
        <v>86</v>
      </c>
      <c r="AY136" s="16" t="s">
        <v>132</v>
      </c>
      <c r="BE136" s="202">
        <f>IF(N136="základní",J136,0)</f>
        <v>0</v>
      </c>
      <c r="BF136" s="202">
        <f>IF(N136="snížená",J136,0)</f>
        <v>0</v>
      </c>
      <c r="BG136" s="202">
        <f>IF(N136="zákl. přenesená",J136,0)</f>
        <v>0</v>
      </c>
      <c r="BH136" s="202">
        <f>IF(N136="sníž. přenesená",J136,0)</f>
        <v>0</v>
      </c>
      <c r="BI136" s="202">
        <f>IF(N136="nulová",J136,0)</f>
        <v>0</v>
      </c>
      <c r="BJ136" s="16" t="s">
        <v>84</v>
      </c>
      <c r="BK136" s="202">
        <f>ROUND(I136*H136,2)</f>
        <v>0</v>
      </c>
      <c r="BL136" s="16" t="s">
        <v>140</v>
      </c>
      <c r="BM136" s="201" t="s">
        <v>564</v>
      </c>
    </row>
    <row r="137" spans="1:65" s="2" customFormat="1">
      <c r="A137" s="33"/>
      <c r="B137" s="34"/>
      <c r="C137" s="35"/>
      <c r="D137" s="203" t="s">
        <v>142</v>
      </c>
      <c r="E137" s="35"/>
      <c r="F137" s="204" t="s">
        <v>563</v>
      </c>
      <c r="G137" s="35"/>
      <c r="H137" s="35"/>
      <c r="I137" s="205"/>
      <c r="J137" s="35"/>
      <c r="K137" s="35"/>
      <c r="L137" s="38"/>
      <c r="M137" s="206"/>
      <c r="N137" s="207"/>
      <c r="O137" s="70"/>
      <c r="P137" s="70"/>
      <c r="Q137" s="70"/>
      <c r="R137" s="70"/>
      <c r="S137" s="70"/>
      <c r="T137" s="71"/>
      <c r="U137" s="33"/>
      <c r="V137" s="33"/>
      <c r="W137" s="33"/>
      <c r="X137" s="33"/>
      <c r="Y137" s="33"/>
      <c r="Z137" s="33"/>
      <c r="AA137" s="33"/>
      <c r="AB137" s="33"/>
      <c r="AC137" s="33"/>
      <c r="AD137" s="33"/>
      <c r="AE137" s="33"/>
      <c r="AT137" s="16" t="s">
        <v>142</v>
      </c>
      <c r="AU137" s="16" t="s">
        <v>86</v>
      </c>
    </row>
    <row r="138" spans="1:65" s="2" customFormat="1" ht="16.5" customHeight="1">
      <c r="A138" s="33"/>
      <c r="B138" s="34"/>
      <c r="C138" s="219" t="s">
        <v>168</v>
      </c>
      <c r="D138" s="219" t="s">
        <v>292</v>
      </c>
      <c r="E138" s="220" t="s">
        <v>565</v>
      </c>
      <c r="F138" s="221" t="s">
        <v>566</v>
      </c>
      <c r="G138" s="222" t="s">
        <v>138</v>
      </c>
      <c r="H138" s="223">
        <v>2</v>
      </c>
      <c r="I138" s="224"/>
      <c r="J138" s="225">
        <f>ROUND(I138*H138,2)</f>
        <v>0</v>
      </c>
      <c r="K138" s="221" t="s">
        <v>139</v>
      </c>
      <c r="L138" s="226"/>
      <c r="M138" s="227" t="s">
        <v>1</v>
      </c>
      <c r="N138" s="228" t="s">
        <v>42</v>
      </c>
      <c r="O138" s="70"/>
      <c r="P138" s="199">
        <f>O138*H138</f>
        <v>0</v>
      </c>
      <c r="Q138" s="199">
        <v>0</v>
      </c>
      <c r="R138" s="199">
        <f>Q138*H138</f>
        <v>0</v>
      </c>
      <c r="S138" s="199">
        <v>0</v>
      </c>
      <c r="T138" s="200">
        <f>S138*H138</f>
        <v>0</v>
      </c>
      <c r="U138" s="33"/>
      <c r="V138" s="33"/>
      <c r="W138" s="33"/>
      <c r="X138" s="33"/>
      <c r="Y138" s="33"/>
      <c r="Z138" s="33"/>
      <c r="AA138" s="33"/>
      <c r="AB138" s="33"/>
      <c r="AC138" s="33"/>
      <c r="AD138" s="33"/>
      <c r="AE138" s="33"/>
      <c r="AR138" s="201" t="s">
        <v>295</v>
      </c>
      <c r="AT138" s="201" t="s">
        <v>292</v>
      </c>
      <c r="AU138" s="201" t="s">
        <v>86</v>
      </c>
      <c r="AY138" s="16" t="s">
        <v>132</v>
      </c>
      <c r="BE138" s="202">
        <f>IF(N138="základní",J138,0)</f>
        <v>0</v>
      </c>
      <c r="BF138" s="202">
        <f>IF(N138="snížená",J138,0)</f>
        <v>0</v>
      </c>
      <c r="BG138" s="202">
        <f>IF(N138="zákl. přenesená",J138,0)</f>
        <v>0</v>
      </c>
      <c r="BH138" s="202">
        <f>IF(N138="sníž. přenesená",J138,0)</f>
        <v>0</v>
      </c>
      <c r="BI138" s="202">
        <f>IF(N138="nulová",J138,0)</f>
        <v>0</v>
      </c>
      <c r="BJ138" s="16" t="s">
        <v>84</v>
      </c>
      <c r="BK138" s="202">
        <f>ROUND(I138*H138,2)</f>
        <v>0</v>
      </c>
      <c r="BL138" s="16" t="s">
        <v>295</v>
      </c>
      <c r="BM138" s="201" t="s">
        <v>567</v>
      </c>
    </row>
    <row r="139" spans="1:65" s="2" customFormat="1">
      <c r="A139" s="33"/>
      <c r="B139" s="34"/>
      <c r="C139" s="35"/>
      <c r="D139" s="203" t="s">
        <v>142</v>
      </c>
      <c r="E139" s="35"/>
      <c r="F139" s="204" t="s">
        <v>566</v>
      </c>
      <c r="G139" s="35"/>
      <c r="H139" s="35"/>
      <c r="I139" s="205"/>
      <c r="J139" s="35"/>
      <c r="K139" s="35"/>
      <c r="L139" s="38"/>
      <c r="M139" s="206"/>
      <c r="N139" s="207"/>
      <c r="O139" s="70"/>
      <c r="P139" s="70"/>
      <c r="Q139" s="70"/>
      <c r="R139" s="70"/>
      <c r="S139" s="70"/>
      <c r="T139" s="71"/>
      <c r="U139" s="33"/>
      <c r="V139" s="33"/>
      <c r="W139" s="33"/>
      <c r="X139" s="33"/>
      <c r="Y139" s="33"/>
      <c r="Z139" s="33"/>
      <c r="AA139" s="33"/>
      <c r="AB139" s="33"/>
      <c r="AC139" s="33"/>
      <c r="AD139" s="33"/>
      <c r="AE139" s="33"/>
      <c r="AT139" s="16" t="s">
        <v>142</v>
      </c>
      <c r="AU139" s="16" t="s">
        <v>86</v>
      </c>
    </row>
    <row r="140" spans="1:65" s="2" customFormat="1" ht="16.5" customHeight="1">
      <c r="A140" s="33"/>
      <c r="B140" s="34"/>
      <c r="C140" s="190" t="s">
        <v>174</v>
      </c>
      <c r="D140" s="190" t="s">
        <v>135</v>
      </c>
      <c r="E140" s="191" t="s">
        <v>568</v>
      </c>
      <c r="F140" s="192" t="s">
        <v>569</v>
      </c>
      <c r="G140" s="193" t="s">
        <v>138</v>
      </c>
      <c r="H140" s="194">
        <v>2</v>
      </c>
      <c r="I140" s="195"/>
      <c r="J140" s="196">
        <f>ROUND(I140*H140,2)</f>
        <v>0</v>
      </c>
      <c r="K140" s="192" t="s">
        <v>139</v>
      </c>
      <c r="L140" s="38"/>
      <c r="M140" s="197" t="s">
        <v>1</v>
      </c>
      <c r="N140" s="198" t="s">
        <v>42</v>
      </c>
      <c r="O140" s="70"/>
      <c r="P140" s="199">
        <f>O140*H140</f>
        <v>0</v>
      </c>
      <c r="Q140" s="199">
        <v>0</v>
      </c>
      <c r="R140" s="199">
        <f>Q140*H140</f>
        <v>0</v>
      </c>
      <c r="S140" s="199">
        <v>0</v>
      </c>
      <c r="T140" s="200">
        <f>S140*H140</f>
        <v>0</v>
      </c>
      <c r="U140" s="33"/>
      <c r="V140" s="33"/>
      <c r="W140" s="33"/>
      <c r="X140" s="33"/>
      <c r="Y140" s="33"/>
      <c r="Z140" s="33"/>
      <c r="AA140" s="33"/>
      <c r="AB140" s="33"/>
      <c r="AC140" s="33"/>
      <c r="AD140" s="33"/>
      <c r="AE140" s="33"/>
      <c r="AR140" s="201" t="s">
        <v>140</v>
      </c>
      <c r="AT140" s="201" t="s">
        <v>135</v>
      </c>
      <c r="AU140" s="201" t="s">
        <v>86</v>
      </c>
      <c r="AY140" s="16" t="s">
        <v>132</v>
      </c>
      <c r="BE140" s="202">
        <f>IF(N140="základní",J140,0)</f>
        <v>0</v>
      </c>
      <c r="BF140" s="202">
        <f>IF(N140="snížená",J140,0)</f>
        <v>0</v>
      </c>
      <c r="BG140" s="202">
        <f>IF(N140="zákl. přenesená",J140,0)</f>
        <v>0</v>
      </c>
      <c r="BH140" s="202">
        <f>IF(N140="sníž. přenesená",J140,0)</f>
        <v>0</v>
      </c>
      <c r="BI140" s="202">
        <f>IF(N140="nulová",J140,0)</f>
        <v>0</v>
      </c>
      <c r="BJ140" s="16" t="s">
        <v>84</v>
      </c>
      <c r="BK140" s="202">
        <f>ROUND(I140*H140,2)</f>
        <v>0</v>
      </c>
      <c r="BL140" s="16" t="s">
        <v>140</v>
      </c>
      <c r="BM140" s="201" t="s">
        <v>570</v>
      </c>
    </row>
    <row r="141" spans="1:65" s="2" customFormat="1">
      <c r="A141" s="33"/>
      <c r="B141" s="34"/>
      <c r="C141" s="35"/>
      <c r="D141" s="203" t="s">
        <v>142</v>
      </c>
      <c r="E141" s="35"/>
      <c r="F141" s="204" t="s">
        <v>569</v>
      </c>
      <c r="G141" s="35"/>
      <c r="H141" s="35"/>
      <c r="I141" s="205"/>
      <c r="J141" s="35"/>
      <c r="K141" s="35"/>
      <c r="L141" s="38"/>
      <c r="M141" s="206"/>
      <c r="N141" s="207"/>
      <c r="O141" s="70"/>
      <c r="P141" s="70"/>
      <c r="Q141" s="70"/>
      <c r="R141" s="70"/>
      <c r="S141" s="70"/>
      <c r="T141" s="71"/>
      <c r="U141" s="33"/>
      <c r="V141" s="33"/>
      <c r="W141" s="33"/>
      <c r="X141" s="33"/>
      <c r="Y141" s="33"/>
      <c r="Z141" s="33"/>
      <c r="AA141" s="33"/>
      <c r="AB141" s="33"/>
      <c r="AC141" s="33"/>
      <c r="AD141" s="33"/>
      <c r="AE141" s="33"/>
      <c r="AT141" s="16" t="s">
        <v>142</v>
      </c>
      <c r="AU141" s="16" t="s">
        <v>86</v>
      </c>
    </row>
    <row r="142" spans="1:65" s="13" customFormat="1">
      <c r="B142" s="208"/>
      <c r="C142" s="209"/>
      <c r="D142" s="203" t="s">
        <v>155</v>
      </c>
      <c r="E142" s="210" t="s">
        <v>1</v>
      </c>
      <c r="F142" s="211" t="s">
        <v>571</v>
      </c>
      <c r="G142" s="209"/>
      <c r="H142" s="212">
        <v>2</v>
      </c>
      <c r="I142" s="213"/>
      <c r="J142" s="209"/>
      <c r="K142" s="209"/>
      <c r="L142" s="214"/>
      <c r="M142" s="215"/>
      <c r="N142" s="216"/>
      <c r="O142" s="216"/>
      <c r="P142" s="216"/>
      <c r="Q142" s="216"/>
      <c r="R142" s="216"/>
      <c r="S142" s="216"/>
      <c r="T142" s="217"/>
      <c r="AT142" s="218" t="s">
        <v>155</v>
      </c>
      <c r="AU142" s="218" t="s">
        <v>86</v>
      </c>
      <c r="AV142" s="13" t="s">
        <v>86</v>
      </c>
      <c r="AW142" s="13" t="s">
        <v>34</v>
      </c>
      <c r="AX142" s="13" t="s">
        <v>77</v>
      </c>
      <c r="AY142" s="218" t="s">
        <v>132</v>
      </c>
    </row>
    <row r="143" spans="1:65" s="14" customFormat="1">
      <c r="B143" s="233"/>
      <c r="C143" s="234"/>
      <c r="D143" s="203" t="s">
        <v>155</v>
      </c>
      <c r="E143" s="235" t="s">
        <v>1</v>
      </c>
      <c r="F143" s="236" t="s">
        <v>382</v>
      </c>
      <c r="G143" s="234"/>
      <c r="H143" s="237">
        <v>2</v>
      </c>
      <c r="I143" s="238"/>
      <c r="J143" s="234"/>
      <c r="K143" s="234"/>
      <c r="L143" s="239"/>
      <c r="M143" s="240"/>
      <c r="N143" s="241"/>
      <c r="O143" s="241"/>
      <c r="P143" s="241"/>
      <c r="Q143" s="241"/>
      <c r="R143" s="241"/>
      <c r="S143" s="241"/>
      <c r="T143" s="242"/>
      <c r="AT143" s="243" t="s">
        <v>155</v>
      </c>
      <c r="AU143" s="243" t="s">
        <v>86</v>
      </c>
      <c r="AV143" s="14" t="s">
        <v>140</v>
      </c>
      <c r="AW143" s="14" t="s">
        <v>34</v>
      </c>
      <c r="AX143" s="14" t="s">
        <v>84</v>
      </c>
      <c r="AY143" s="243" t="s">
        <v>132</v>
      </c>
    </row>
    <row r="144" spans="1:65" s="2" customFormat="1" ht="24.15" customHeight="1">
      <c r="A144" s="33"/>
      <c r="B144" s="34"/>
      <c r="C144" s="190" t="s">
        <v>180</v>
      </c>
      <c r="D144" s="190" t="s">
        <v>135</v>
      </c>
      <c r="E144" s="191" t="s">
        <v>572</v>
      </c>
      <c r="F144" s="192" t="s">
        <v>573</v>
      </c>
      <c r="G144" s="193" t="s">
        <v>138</v>
      </c>
      <c r="H144" s="194">
        <v>5</v>
      </c>
      <c r="I144" s="195"/>
      <c r="J144" s="196">
        <f>ROUND(I144*H144,2)</f>
        <v>0</v>
      </c>
      <c r="K144" s="192" t="s">
        <v>139</v>
      </c>
      <c r="L144" s="38"/>
      <c r="M144" s="197" t="s">
        <v>1</v>
      </c>
      <c r="N144" s="198" t="s">
        <v>42</v>
      </c>
      <c r="O144" s="70"/>
      <c r="P144" s="199">
        <f>O144*H144</f>
        <v>0</v>
      </c>
      <c r="Q144" s="199">
        <v>0</v>
      </c>
      <c r="R144" s="199">
        <f>Q144*H144</f>
        <v>0</v>
      </c>
      <c r="S144" s="199">
        <v>0</v>
      </c>
      <c r="T144" s="200">
        <f>S144*H144</f>
        <v>0</v>
      </c>
      <c r="U144" s="33"/>
      <c r="V144" s="33"/>
      <c r="W144" s="33"/>
      <c r="X144" s="33"/>
      <c r="Y144" s="33"/>
      <c r="Z144" s="33"/>
      <c r="AA144" s="33"/>
      <c r="AB144" s="33"/>
      <c r="AC144" s="33"/>
      <c r="AD144" s="33"/>
      <c r="AE144" s="33"/>
      <c r="AR144" s="201" t="s">
        <v>140</v>
      </c>
      <c r="AT144" s="201" t="s">
        <v>135</v>
      </c>
      <c r="AU144" s="201" t="s">
        <v>86</v>
      </c>
      <c r="AY144" s="16" t="s">
        <v>132</v>
      </c>
      <c r="BE144" s="202">
        <f>IF(N144="základní",J144,0)</f>
        <v>0</v>
      </c>
      <c r="BF144" s="202">
        <f>IF(N144="snížená",J144,0)</f>
        <v>0</v>
      </c>
      <c r="BG144" s="202">
        <f>IF(N144="zákl. přenesená",J144,0)</f>
        <v>0</v>
      </c>
      <c r="BH144" s="202">
        <f>IF(N144="sníž. přenesená",J144,0)</f>
        <v>0</v>
      </c>
      <c r="BI144" s="202">
        <f>IF(N144="nulová",J144,0)</f>
        <v>0</v>
      </c>
      <c r="BJ144" s="16" t="s">
        <v>84</v>
      </c>
      <c r="BK144" s="202">
        <f>ROUND(I144*H144,2)</f>
        <v>0</v>
      </c>
      <c r="BL144" s="16" t="s">
        <v>140</v>
      </c>
      <c r="BM144" s="201" t="s">
        <v>574</v>
      </c>
    </row>
    <row r="145" spans="1:65" s="2" customFormat="1" ht="19.2">
      <c r="A145" s="33"/>
      <c r="B145" s="34"/>
      <c r="C145" s="35"/>
      <c r="D145" s="203" t="s">
        <v>142</v>
      </c>
      <c r="E145" s="35"/>
      <c r="F145" s="204" t="s">
        <v>575</v>
      </c>
      <c r="G145" s="35"/>
      <c r="H145" s="35"/>
      <c r="I145" s="205"/>
      <c r="J145" s="35"/>
      <c r="K145" s="35"/>
      <c r="L145" s="38"/>
      <c r="M145" s="206"/>
      <c r="N145" s="207"/>
      <c r="O145" s="70"/>
      <c r="P145" s="70"/>
      <c r="Q145" s="70"/>
      <c r="R145" s="70"/>
      <c r="S145" s="70"/>
      <c r="T145" s="71"/>
      <c r="U145" s="33"/>
      <c r="V145" s="33"/>
      <c r="W145" s="33"/>
      <c r="X145" s="33"/>
      <c r="Y145" s="33"/>
      <c r="Z145" s="33"/>
      <c r="AA145" s="33"/>
      <c r="AB145" s="33"/>
      <c r="AC145" s="33"/>
      <c r="AD145" s="33"/>
      <c r="AE145" s="33"/>
      <c r="AT145" s="16" t="s">
        <v>142</v>
      </c>
      <c r="AU145" s="16" t="s">
        <v>86</v>
      </c>
    </row>
    <row r="146" spans="1:65" s="13" customFormat="1">
      <c r="B146" s="208"/>
      <c r="C146" s="209"/>
      <c r="D146" s="203" t="s">
        <v>155</v>
      </c>
      <c r="E146" s="210" t="s">
        <v>1</v>
      </c>
      <c r="F146" s="211" t="s">
        <v>571</v>
      </c>
      <c r="G146" s="209"/>
      <c r="H146" s="212">
        <v>2</v>
      </c>
      <c r="I146" s="213"/>
      <c r="J146" s="209"/>
      <c r="K146" s="209"/>
      <c r="L146" s="214"/>
      <c r="M146" s="215"/>
      <c r="N146" s="216"/>
      <c r="O146" s="216"/>
      <c r="P146" s="216"/>
      <c r="Q146" s="216"/>
      <c r="R146" s="216"/>
      <c r="S146" s="216"/>
      <c r="T146" s="217"/>
      <c r="AT146" s="218" t="s">
        <v>155</v>
      </c>
      <c r="AU146" s="218" t="s">
        <v>86</v>
      </c>
      <c r="AV146" s="13" t="s">
        <v>86</v>
      </c>
      <c r="AW146" s="13" t="s">
        <v>34</v>
      </c>
      <c r="AX146" s="13" t="s">
        <v>77</v>
      </c>
      <c r="AY146" s="218" t="s">
        <v>132</v>
      </c>
    </row>
    <row r="147" spans="1:65" s="13" customFormat="1">
      <c r="B147" s="208"/>
      <c r="C147" s="209"/>
      <c r="D147" s="203" t="s">
        <v>155</v>
      </c>
      <c r="E147" s="210" t="s">
        <v>1</v>
      </c>
      <c r="F147" s="211" t="s">
        <v>576</v>
      </c>
      <c r="G147" s="209"/>
      <c r="H147" s="212">
        <v>3</v>
      </c>
      <c r="I147" s="213"/>
      <c r="J147" s="209"/>
      <c r="K147" s="209"/>
      <c r="L147" s="214"/>
      <c r="M147" s="215"/>
      <c r="N147" s="216"/>
      <c r="O147" s="216"/>
      <c r="P147" s="216"/>
      <c r="Q147" s="216"/>
      <c r="R147" s="216"/>
      <c r="S147" s="216"/>
      <c r="T147" s="217"/>
      <c r="AT147" s="218" t="s">
        <v>155</v>
      </c>
      <c r="AU147" s="218" t="s">
        <v>86</v>
      </c>
      <c r="AV147" s="13" t="s">
        <v>86</v>
      </c>
      <c r="AW147" s="13" t="s">
        <v>34</v>
      </c>
      <c r="AX147" s="13" t="s">
        <v>77</v>
      </c>
      <c r="AY147" s="218" t="s">
        <v>132</v>
      </c>
    </row>
    <row r="148" spans="1:65" s="14" customFormat="1">
      <c r="B148" s="233"/>
      <c r="C148" s="234"/>
      <c r="D148" s="203" t="s">
        <v>155</v>
      </c>
      <c r="E148" s="235" t="s">
        <v>1</v>
      </c>
      <c r="F148" s="236" t="s">
        <v>382</v>
      </c>
      <c r="G148" s="234"/>
      <c r="H148" s="237">
        <v>5</v>
      </c>
      <c r="I148" s="238"/>
      <c r="J148" s="234"/>
      <c r="K148" s="234"/>
      <c r="L148" s="239"/>
      <c r="M148" s="240"/>
      <c r="N148" s="241"/>
      <c r="O148" s="241"/>
      <c r="P148" s="241"/>
      <c r="Q148" s="241"/>
      <c r="R148" s="241"/>
      <c r="S148" s="241"/>
      <c r="T148" s="242"/>
      <c r="AT148" s="243" t="s">
        <v>155</v>
      </c>
      <c r="AU148" s="243" t="s">
        <v>86</v>
      </c>
      <c r="AV148" s="14" t="s">
        <v>140</v>
      </c>
      <c r="AW148" s="14" t="s">
        <v>34</v>
      </c>
      <c r="AX148" s="14" t="s">
        <v>84</v>
      </c>
      <c r="AY148" s="243" t="s">
        <v>132</v>
      </c>
    </row>
    <row r="149" spans="1:65" s="2" customFormat="1" ht="16.5" customHeight="1">
      <c r="A149" s="33"/>
      <c r="B149" s="34"/>
      <c r="C149" s="190" t="s">
        <v>185</v>
      </c>
      <c r="D149" s="190" t="s">
        <v>135</v>
      </c>
      <c r="E149" s="191" t="s">
        <v>577</v>
      </c>
      <c r="F149" s="192" t="s">
        <v>578</v>
      </c>
      <c r="G149" s="193" t="s">
        <v>138</v>
      </c>
      <c r="H149" s="194">
        <v>2</v>
      </c>
      <c r="I149" s="195"/>
      <c r="J149" s="196">
        <f>ROUND(I149*H149,2)</f>
        <v>0</v>
      </c>
      <c r="K149" s="192" t="s">
        <v>579</v>
      </c>
      <c r="L149" s="38"/>
      <c r="M149" s="197" t="s">
        <v>1</v>
      </c>
      <c r="N149" s="198"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140</v>
      </c>
      <c r="AT149" s="201" t="s">
        <v>135</v>
      </c>
      <c r="AU149" s="201" t="s">
        <v>86</v>
      </c>
      <c r="AY149" s="16" t="s">
        <v>132</v>
      </c>
      <c r="BE149" s="202">
        <f>IF(N149="základní",J149,0)</f>
        <v>0</v>
      </c>
      <c r="BF149" s="202">
        <f>IF(N149="snížená",J149,0)</f>
        <v>0</v>
      </c>
      <c r="BG149" s="202">
        <f>IF(N149="zákl. přenesená",J149,0)</f>
        <v>0</v>
      </c>
      <c r="BH149" s="202">
        <f>IF(N149="sníž. přenesená",J149,0)</f>
        <v>0</v>
      </c>
      <c r="BI149" s="202">
        <f>IF(N149="nulová",J149,0)</f>
        <v>0</v>
      </c>
      <c r="BJ149" s="16" t="s">
        <v>84</v>
      </c>
      <c r="BK149" s="202">
        <f>ROUND(I149*H149,2)</f>
        <v>0</v>
      </c>
      <c r="BL149" s="16" t="s">
        <v>140</v>
      </c>
      <c r="BM149" s="201" t="s">
        <v>580</v>
      </c>
    </row>
    <row r="150" spans="1:65" s="2" customFormat="1" ht="19.2">
      <c r="A150" s="33"/>
      <c r="B150" s="34"/>
      <c r="C150" s="35"/>
      <c r="D150" s="203" t="s">
        <v>142</v>
      </c>
      <c r="E150" s="35"/>
      <c r="F150" s="204" t="s">
        <v>581</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142</v>
      </c>
      <c r="AU150" s="16" t="s">
        <v>86</v>
      </c>
    </row>
    <row r="151" spans="1:65" s="13" customFormat="1">
      <c r="B151" s="208"/>
      <c r="C151" s="209"/>
      <c r="D151" s="203" t="s">
        <v>155</v>
      </c>
      <c r="E151" s="210" t="s">
        <v>1</v>
      </c>
      <c r="F151" s="211" t="s">
        <v>571</v>
      </c>
      <c r="G151" s="209"/>
      <c r="H151" s="212">
        <v>2</v>
      </c>
      <c r="I151" s="213"/>
      <c r="J151" s="209"/>
      <c r="K151" s="209"/>
      <c r="L151" s="214"/>
      <c r="M151" s="215"/>
      <c r="N151" s="216"/>
      <c r="O151" s="216"/>
      <c r="P151" s="216"/>
      <c r="Q151" s="216"/>
      <c r="R151" s="216"/>
      <c r="S151" s="216"/>
      <c r="T151" s="217"/>
      <c r="AT151" s="218" t="s">
        <v>155</v>
      </c>
      <c r="AU151" s="218" t="s">
        <v>86</v>
      </c>
      <c r="AV151" s="13" t="s">
        <v>86</v>
      </c>
      <c r="AW151" s="13" t="s">
        <v>34</v>
      </c>
      <c r="AX151" s="13" t="s">
        <v>77</v>
      </c>
      <c r="AY151" s="218" t="s">
        <v>132</v>
      </c>
    </row>
    <row r="152" spans="1:65" s="14" customFormat="1">
      <c r="B152" s="233"/>
      <c r="C152" s="234"/>
      <c r="D152" s="203" t="s">
        <v>155</v>
      </c>
      <c r="E152" s="235" t="s">
        <v>1</v>
      </c>
      <c r="F152" s="236" t="s">
        <v>382</v>
      </c>
      <c r="G152" s="234"/>
      <c r="H152" s="237">
        <v>2</v>
      </c>
      <c r="I152" s="238"/>
      <c r="J152" s="234"/>
      <c r="K152" s="234"/>
      <c r="L152" s="239"/>
      <c r="M152" s="240"/>
      <c r="N152" s="241"/>
      <c r="O152" s="241"/>
      <c r="P152" s="241"/>
      <c r="Q152" s="241"/>
      <c r="R152" s="241"/>
      <c r="S152" s="241"/>
      <c r="T152" s="242"/>
      <c r="AT152" s="243" t="s">
        <v>155</v>
      </c>
      <c r="AU152" s="243" t="s">
        <v>86</v>
      </c>
      <c r="AV152" s="14" t="s">
        <v>140</v>
      </c>
      <c r="AW152" s="14" t="s">
        <v>34</v>
      </c>
      <c r="AX152" s="14" t="s">
        <v>84</v>
      </c>
      <c r="AY152" s="243" t="s">
        <v>132</v>
      </c>
    </row>
    <row r="153" spans="1:65" s="2" customFormat="1" ht="16.5" customHeight="1">
      <c r="A153" s="33"/>
      <c r="B153" s="34"/>
      <c r="C153" s="219" t="s">
        <v>191</v>
      </c>
      <c r="D153" s="219" t="s">
        <v>292</v>
      </c>
      <c r="E153" s="220" t="s">
        <v>582</v>
      </c>
      <c r="F153" s="221" t="s">
        <v>583</v>
      </c>
      <c r="G153" s="222" t="s">
        <v>138</v>
      </c>
      <c r="H153" s="223">
        <v>2</v>
      </c>
      <c r="I153" s="224"/>
      <c r="J153" s="225">
        <f>ROUND(I153*H153,2)</f>
        <v>0</v>
      </c>
      <c r="K153" s="221" t="s">
        <v>139</v>
      </c>
      <c r="L153" s="226"/>
      <c r="M153" s="227" t="s">
        <v>1</v>
      </c>
      <c r="N153" s="228" t="s">
        <v>42</v>
      </c>
      <c r="O153" s="70"/>
      <c r="P153" s="199">
        <f>O153*H153</f>
        <v>0</v>
      </c>
      <c r="Q153" s="199">
        <v>0</v>
      </c>
      <c r="R153" s="199">
        <f>Q153*H153</f>
        <v>0</v>
      </c>
      <c r="S153" s="199">
        <v>0</v>
      </c>
      <c r="T153" s="200">
        <f>S153*H153</f>
        <v>0</v>
      </c>
      <c r="U153" s="33"/>
      <c r="V153" s="33"/>
      <c r="W153" s="33"/>
      <c r="X153" s="33"/>
      <c r="Y153" s="33"/>
      <c r="Z153" s="33"/>
      <c r="AA153" s="33"/>
      <c r="AB153" s="33"/>
      <c r="AC153" s="33"/>
      <c r="AD153" s="33"/>
      <c r="AE153" s="33"/>
      <c r="AR153" s="201" t="s">
        <v>180</v>
      </c>
      <c r="AT153" s="201" t="s">
        <v>292</v>
      </c>
      <c r="AU153" s="201" t="s">
        <v>86</v>
      </c>
      <c r="AY153" s="16" t="s">
        <v>132</v>
      </c>
      <c r="BE153" s="202">
        <f>IF(N153="základní",J153,0)</f>
        <v>0</v>
      </c>
      <c r="BF153" s="202">
        <f>IF(N153="snížená",J153,0)</f>
        <v>0</v>
      </c>
      <c r="BG153" s="202">
        <f>IF(N153="zákl. přenesená",J153,0)</f>
        <v>0</v>
      </c>
      <c r="BH153" s="202">
        <f>IF(N153="sníž. přenesená",J153,0)</f>
        <v>0</v>
      </c>
      <c r="BI153" s="202">
        <f>IF(N153="nulová",J153,0)</f>
        <v>0</v>
      </c>
      <c r="BJ153" s="16" t="s">
        <v>84</v>
      </c>
      <c r="BK153" s="202">
        <f>ROUND(I153*H153,2)</f>
        <v>0</v>
      </c>
      <c r="BL153" s="16" t="s">
        <v>140</v>
      </c>
      <c r="BM153" s="201" t="s">
        <v>584</v>
      </c>
    </row>
    <row r="154" spans="1:65" s="2" customFormat="1">
      <c r="A154" s="33"/>
      <c r="B154" s="34"/>
      <c r="C154" s="35"/>
      <c r="D154" s="203" t="s">
        <v>142</v>
      </c>
      <c r="E154" s="35"/>
      <c r="F154" s="204" t="s">
        <v>583</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142</v>
      </c>
      <c r="AU154" s="16" t="s">
        <v>86</v>
      </c>
    </row>
    <row r="155" spans="1:65" s="13" customFormat="1">
      <c r="B155" s="208"/>
      <c r="C155" s="209"/>
      <c r="D155" s="203" t="s">
        <v>155</v>
      </c>
      <c r="E155" s="210" t="s">
        <v>1</v>
      </c>
      <c r="F155" s="211" t="s">
        <v>571</v>
      </c>
      <c r="G155" s="209"/>
      <c r="H155" s="212">
        <v>2</v>
      </c>
      <c r="I155" s="213"/>
      <c r="J155" s="209"/>
      <c r="K155" s="209"/>
      <c r="L155" s="214"/>
      <c r="M155" s="215"/>
      <c r="N155" s="216"/>
      <c r="O155" s="216"/>
      <c r="P155" s="216"/>
      <c r="Q155" s="216"/>
      <c r="R155" s="216"/>
      <c r="S155" s="216"/>
      <c r="T155" s="217"/>
      <c r="AT155" s="218" t="s">
        <v>155</v>
      </c>
      <c r="AU155" s="218" t="s">
        <v>86</v>
      </c>
      <c r="AV155" s="13" t="s">
        <v>86</v>
      </c>
      <c r="AW155" s="13" t="s">
        <v>34</v>
      </c>
      <c r="AX155" s="13" t="s">
        <v>77</v>
      </c>
      <c r="AY155" s="218" t="s">
        <v>132</v>
      </c>
    </row>
    <row r="156" spans="1:65" s="14" customFormat="1">
      <c r="B156" s="233"/>
      <c r="C156" s="234"/>
      <c r="D156" s="203" t="s">
        <v>155</v>
      </c>
      <c r="E156" s="235" t="s">
        <v>1</v>
      </c>
      <c r="F156" s="236" t="s">
        <v>382</v>
      </c>
      <c r="G156" s="234"/>
      <c r="H156" s="237">
        <v>2</v>
      </c>
      <c r="I156" s="238"/>
      <c r="J156" s="234"/>
      <c r="K156" s="234"/>
      <c r="L156" s="239"/>
      <c r="M156" s="240"/>
      <c r="N156" s="241"/>
      <c r="O156" s="241"/>
      <c r="P156" s="241"/>
      <c r="Q156" s="241"/>
      <c r="R156" s="241"/>
      <c r="S156" s="241"/>
      <c r="T156" s="242"/>
      <c r="AT156" s="243" t="s">
        <v>155</v>
      </c>
      <c r="AU156" s="243" t="s">
        <v>86</v>
      </c>
      <c r="AV156" s="14" t="s">
        <v>140</v>
      </c>
      <c r="AW156" s="14" t="s">
        <v>34</v>
      </c>
      <c r="AX156" s="14" t="s">
        <v>84</v>
      </c>
      <c r="AY156" s="243" t="s">
        <v>132</v>
      </c>
    </row>
    <row r="157" spans="1:65" s="2" customFormat="1" ht="24.15" customHeight="1">
      <c r="A157" s="33"/>
      <c r="B157" s="34"/>
      <c r="C157" s="190" t="s">
        <v>197</v>
      </c>
      <c r="D157" s="190" t="s">
        <v>135</v>
      </c>
      <c r="E157" s="191" t="s">
        <v>585</v>
      </c>
      <c r="F157" s="192" t="s">
        <v>586</v>
      </c>
      <c r="G157" s="193" t="s">
        <v>138</v>
      </c>
      <c r="H157" s="194">
        <v>2</v>
      </c>
      <c r="I157" s="195"/>
      <c r="J157" s="196">
        <f>ROUND(I157*H157,2)</f>
        <v>0</v>
      </c>
      <c r="K157" s="192" t="s">
        <v>139</v>
      </c>
      <c r="L157" s="38"/>
      <c r="M157" s="197" t="s">
        <v>1</v>
      </c>
      <c r="N157" s="198" t="s">
        <v>42</v>
      </c>
      <c r="O157" s="70"/>
      <c r="P157" s="199">
        <f>O157*H157</f>
        <v>0</v>
      </c>
      <c r="Q157" s="199">
        <v>0</v>
      </c>
      <c r="R157" s="199">
        <f>Q157*H157</f>
        <v>0</v>
      </c>
      <c r="S157" s="199">
        <v>0</v>
      </c>
      <c r="T157" s="200">
        <f>S157*H157</f>
        <v>0</v>
      </c>
      <c r="U157" s="33"/>
      <c r="V157" s="33"/>
      <c r="W157" s="33"/>
      <c r="X157" s="33"/>
      <c r="Y157" s="33"/>
      <c r="Z157" s="33"/>
      <c r="AA157" s="33"/>
      <c r="AB157" s="33"/>
      <c r="AC157" s="33"/>
      <c r="AD157" s="33"/>
      <c r="AE157" s="33"/>
      <c r="AR157" s="201" t="s">
        <v>140</v>
      </c>
      <c r="AT157" s="201" t="s">
        <v>135</v>
      </c>
      <c r="AU157" s="201" t="s">
        <v>86</v>
      </c>
      <c r="AY157" s="16" t="s">
        <v>132</v>
      </c>
      <c r="BE157" s="202">
        <f>IF(N157="základní",J157,0)</f>
        <v>0</v>
      </c>
      <c r="BF157" s="202">
        <f>IF(N157="snížená",J157,0)</f>
        <v>0</v>
      </c>
      <c r="BG157" s="202">
        <f>IF(N157="zákl. přenesená",J157,0)</f>
        <v>0</v>
      </c>
      <c r="BH157" s="202">
        <f>IF(N157="sníž. přenesená",J157,0)</f>
        <v>0</v>
      </c>
      <c r="BI157" s="202">
        <f>IF(N157="nulová",J157,0)</f>
        <v>0</v>
      </c>
      <c r="BJ157" s="16" t="s">
        <v>84</v>
      </c>
      <c r="BK157" s="202">
        <f>ROUND(I157*H157,2)</f>
        <v>0</v>
      </c>
      <c r="BL157" s="16" t="s">
        <v>140</v>
      </c>
      <c r="BM157" s="201" t="s">
        <v>587</v>
      </c>
    </row>
    <row r="158" spans="1:65" s="2" customFormat="1" ht="19.2">
      <c r="A158" s="33"/>
      <c r="B158" s="34"/>
      <c r="C158" s="35"/>
      <c r="D158" s="203" t="s">
        <v>142</v>
      </c>
      <c r="E158" s="35"/>
      <c r="F158" s="204" t="s">
        <v>588</v>
      </c>
      <c r="G158" s="35"/>
      <c r="H158" s="35"/>
      <c r="I158" s="205"/>
      <c r="J158" s="35"/>
      <c r="K158" s="35"/>
      <c r="L158" s="38"/>
      <c r="M158" s="206"/>
      <c r="N158" s="207"/>
      <c r="O158" s="70"/>
      <c r="P158" s="70"/>
      <c r="Q158" s="70"/>
      <c r="R158" s="70"/>
      <c r="S158" s="70"/>
      <c r="T158" s="71"/>
      <c r="U158" s="33"/>
      <c r="V158" s="33"/>
      <c r="W158" s="33"/>
      <c r="X158" s="33"/>
      <c r="Y158" s="33"/>
      <c r="Z158" s="33"/>
      <c r="AA158" s="33"/>
      <c r="AB158" s="33"/>
      <c r="AC158" s="33"/>
      <c r="AD158" s="33"/>
      <c r="AE158" s="33"/>
      <c r="AT158" s="16" t="s">
        <v>142</v>
      </c>
      <c r="AU158" s="16" t="s">
        <v>86</v>
      </c>
    </row>
    <row r="159" spans="1:65" s="13" customFormat="1">
      <c r="B159" s="208"/>
      <c r="C159" s="209"/>
      <c r="D159" s="203" t="s">
        <v>155</v>
      </c>
      <c r="E159" s="210" t="s">
        <v>1</v>
      </c>
      <c r="F159" s="211" t="s">
        <v>589</v>
      </c>
      <c r="G159" s="209"/>
      <c r="H159" s="212">
        <v>1</v>
      </c>
      <c r="I159" s="213"/>
      <c r="J159" s="209"/>
      <c r="K159" s="209"/>
      <c r="L159" s="214"/>
      <c r="M159" s="215"/>
      <c r="N159" s="216"/>
      <c r="O159" s="216"/>
      <c r="P159" s="216"/>
      <c r="Q159" s="216"/>
      <c r="R159" s="216"/>
      <c r="S159" s="216"/>
      <c r="T159" s="217"/>
      <c r="AT159" s="218" t="s">
        <v>155</v>
      </c>
      <c r="AU159" s="218" t="s">
        <v>86</v>
      </c>
      <c r="AV159" s="13" t="s">
        <v>86</v>
      </c>
      <c r="AW159" s="13" t="s">
        <v>34</v>
      </c>
      <c r="AX159" s="13" t="s">
        <v>77</v>
      </c>
      <c r="AY159" s="218" t="s">
        <v>132</v>
      </c>
    </row>
    <row r="160" spans="1:65" s="13" customFormat="1">
      <c r="B160" s="208"/>
      <c r="C160" s="209"/>
      <c r="D160" s="203" t="s">
        <v>155</v>
      </c>
      <c r="E160" s="210" t="s">
        <v>1</v>
      </c>
      <c r="F160" s="211" t="s">
        <v>590</v>
      </c>
      <c r="G160" s="209"/>
      <c r="H160" s="212">
        <v>1</v>
      </c>
      <c r="I160" s="213"/>
      <c r="J160" s="209"/>
      <c r="K160" s="209"/>
      <c r="L160" s="214"/>
      <c r="M160" s="215"/>
      <c r="N160" s="216"/>
      <c r="O160" s="216"/>
      <c r="P160" s="216"/>
      <c r="Q160" s="216"/>
      <c r="R160" s="216"/>
      <c r="S160" s="216"/>
      <c r="T160" s="217"/>
      <c r="AT160" s="218" t="s">
        <v>155</v>
      </c>
      <c r="AU160" s="218" t="s">
        <v>86</v>
      </c>
      <c r="AV160" s="13" t="s">
        <v>86</v>
      </c>
      <c r="AW160" s="13" t="s">
        <v>34</v>
      </c>
      <c r="AX160" s="13" t="s">
        <v>77</v>
      </c>
      <c r="AY160" s="218" t="s">
        <v>132</v>
      </c>
    </row>
    <row r="161" spans="1:65" s="14" customFormat="1">
      <c r="B161" s="233"/>
      <c r="C161" s="234"/>
      <c r="D161" s="203" t="s">
        <v>155</v>
      </c>
      <c r="E161" s="235" t="s">
        <v>1</v>
      </c>
      <c r="F161" s="236" t="s">
        <v>382</v>
      </c>
      <c r="G161" s="234"/>
      <c r="H161" s="237">
        <v>2</v>
      </c>
      <c r="I161" s="238"/>
      <c r="J161" s="234"/>
      <c r="K161" s="234"/>
      <c r="L161" s="239"/>
      <c r="M161" s="240"/>
      <c r="N161" s="241"/>
      <c r="O161" s="241"/>
      <c r="P161" s="241"/>
      <c r="Q161" s="241"/>
      <c r="R161" s="241"/>
      <c r="S161" s="241"/>
      <c r="T161" s="242"/>
      <c r="AT161" s="243" t="s">
        <v>155</v>
      </c>
      <c r="AU161" s="243" t="s">
        <v>86</v>
      </c>
      <c r="AV161" s="14" t="s">
        <v>140</v>
      </c>
      <c r="AW161" s="14" t="s">
        <v>34</v>
      </c>
      <c r="AX161" s="14" t="s">
        <v>84</v>
      </c>
      <c r="AY161" s="243" t="s">
        <v>132</v>
      </c>
    </row>
    <row r="162" spans="1:65" s="2" customFormat="1" ht="24.15" customHeight="1">
      <c r="A162" s="33"/>
      <c r="B162" s="34"/>
      <c r="C162" s="190" t="s">
        <v>204</v>
      </c>
      <c r="D162" s="190" t="s">
        <v>135</v>
      </c>
      <c r="E162" s="191" t="s">
        <v>591</v>
      </c>
      <c r="F162" s="192" t="s">
        <v>592</v>
      </c>
      <c r="G162" s="193" t="s">
        <v>200</v>
      </c>
      <c r="H162" s="194">
        <v>27</v>
      </c>
      <c r="I162" s="195"/>
      <c r="J162" s="196">
        <f>ROUND(I162*H162,2)</f>
        <v>0</v>
      </c>
      <c r="K162" s="192" t="s">
        <v>139</v>
      </c>
      <c r="L162" s="38"/>
      <c r="M162" s="197" t="s">
        <v>1</v>
      </c>
      <c r="N162" s="198" t="s">
        <v>42</v>
      </c>
      <c r="O162" s="70"/>
      <c r="P162" s="199">
        <f>O162*H162</f>
        <v>0</v>
      </c>
      <c r="Q162" s="199">
        <v>0</v>
      </c>
      <c r="R162" s="199">
        <f>Q162*H162</f>
        <v>0</v>
      </c>
      <c r="S162" s="199">
        <v>0</v>
      </c>
      <c r="T162" s="200">
        <f>S162*H162</f>
        <v>0</v>
      </c>
      <c r="U162" s="33"/>
      <c r="V162" s="33"/>
      <c r="W162" s="33"/>
      <c r="X162" s="33"/>
      <c r="Y162" s="33"/>
      <c r="Z162" s="33"/>
      <c r="AA162" s="33"/>
      <c r="AB162" s="33"/>
      <c r="AC162" s="33"/>
      <c r="AD162" s="33"/>
      <c r="AE162" s="33"/>
      <c r="AR162" s="201" t="s">
        <v>140</v>
      </c>
      <c r="AT162" s="201" t="s">
        <v>135</v>
      </c>
      <c r="AU162" s="201" t="s">
        <v>86</v>
      </c>
      <c r="AY162" s="16" t="s">
        <v>132</v>
      </c>
      <c r="BE162" s="202">
        <f>IF(N162="základní",J162,0)</f>
        <v>0</v>
      </c>
      <c r="BF162" s="202">
        <f>IF(N162="snížená",J162,0)</f>
        <v>0</v>
      </c>
      <c r="BG162" s="202">
        <f>IF(N162="zákl. přenesená",J162,0)</f>
        <v>0</v>
      </c>
      <c r="BH162" s="202">
        <f>IF(N162="sníž. přenesená",J162,0)</f>
        <v>0</v>
      </c>
      <c r="BI162" s="202">
        <f>IF(N162="nulová",J162,0)</f>
        <v>0</v>
      </c>
      <c r="BJ162" s="16" t="s">
        <v>84</v>
      </c>
      <c r="BK162" s="202">
        <f>ROUND(I162*H162,2)</f>
        <v>0</v>
      </c>
      <c r="BL162" s="16" t="s">
        <v>140</v>
      </c>
      <c r="BM162" s="201" t="s">
        <v>593</v>
      </c>
    </row>
    <row r="163" spans="1:65" s="2" customFormat="1" ht="38.4">
      <c r="A163" s="33"/>
      <c r="B163" s="34"/>
      <c r="C163" s="35"/>
      <c r="D163" s="203" t="s">
        <v>142</v>
      </c>
      <c r="E163" s="35"/>
      <c r="F163" s="204" t="s">
        <v>594</v>
      </c>
      <c r="G163" s="35"/>
      <c r="H163" s="35"/>
      <c r="I163" s="205"/>
      <c r="J163" s="35"/>
      <c r="K163" s="35"/>
      <c r="L163" s="38"/>
      <c r="M163" s="206"/>
      <c r="N163" s="207"/>
      <c r="O163" s="70"/>
      <c r="P163" s="70"/>
      <c r="Q163" s="70"/>
      <c r="R163" s="70"/>
      <c r="S163" s="70"/>
      <c r="T163" s="71"/>
      <c r="U163" s="33"/>
      <c r="V163" s="33"/>
      <c r="W163" s="33"/>
      <c r="X163" s="33"/>
      <c r="Y163" s="33"/>
      <c r="Z163" s="33"/>
      <c r="AA163" s="33"/>
      <c r="AB163" s="33"/>
      <c r="AC163" s="33"/>
      <c r="AD163" s="33"/>
      <c r="AE163" s="33"/>
      <c r="AT163" s="16" t="s">
        <v>142</v>
      </c>
      <c r="AU163" s="16" t="s">
        <v>86</v>
      </c>
    </row>
    <row r="164" spans="1:65" s="13" customFormat="1">
      <c r="B164" s="208"/>
      <c r="C164" s="209"/>
      <c r="D164" s="203" t="s">
        <v>155</v>
      </c>
      <c r="E164" s="210" t="s">
        <v>1</v>
      </c>
      <c r="F164" s="211" t="s">
        <v>595</v>
      </c>
      <c r="G164" s="209"/>
      <c r="H164" s="212">
        <v>10</v>
      </c>
      <c r="I164" s="213"/>
      <c r="J164" s="209"/>
      <c r="K164" s="209"/>
      <c r="L164" s="214"/>
      <c r="M164" s="215"/>
      <c r="N164" s="216"/>
      <c r="O164" s="216"/>
      <c r="P164" s="216"/>
      <c r="Q164" s="216"/>
      <c r="R164" s="216"/>
      <c r="S164" s="216"/>
      <c r="T164" s="217"/>
      <c r="AT164" s="218" t="s">
        <v>155</v>
      </c>
      <c r="AU164" s="218" t="s">
        <v>86</v>
      </c>
      <c r="AV164" s="13" t="s">
        <v>86</v>
      </c>
      <c r="AW164" s="13" t="s">
        <v>34</v>
      </c>
      <c r="AX164" s="13" t="s">
        <v>77</v>
      </c>
      <c r="AY164" s="218" t="s">
        <v>132</v>
      </c>
    </row>
    <row r="165" spans="1:65" s="13" customFormat="1">
      <c r="B165" s="208"/>
      <c r="C165" s="209"/>
      <c r="D165" s="203" t="s">
        <v>155</v>
      </c>
      <c r="E165" s="210" t="s">
        <v>1</v>
      </c>
      <c r="F165" s="211" t="s">
        <v>596</v>
      </c>
      <c r="G165" s="209"/>
      <c r="H165" s="212">
        <v>17</v>
      </c>
      <c r="I165" s="213"/>
      <c r="J165" s="209"/>
      <c r="K165" s="209"/>
      <c r="L165" s="214"/>
      <c r="M165" s="215"/>
      <c r="N165" s="216"/>
      <c r="O165" s="216"/>
      <c r="P165" s="216"/>
      <c r="Q165" s="216"/>
      <c r="R165" s="216"/>
      <c r="S165" s="216"/>
      <c r="T165" s="217"/>
      <c r="AT165" s="218" t="s">
        <v>155</v>
      </c>
      <c r="AU165" s="218" t="s">
        <v>86</v>
      </c>
      <c r="AV165" s="13" t="s">
        <v>86</v>
      </c>
      <c r="AW165" s="13" t="s">
        <v>34</v>
      </c>
      <c r="AX165" s="13" t="s">
        <v>77</v>
      </c>
      <c r="AY165" s="218" t="s">
        <v>132</v>
      </c>
    </row>
    <row r="166" spans="1:65" s="14" customFormat="1">
      <c r="B166" s="233"/>
      <c r="C166" s="234"/>
      <c r="D166" s="203" t="s">
        <v>155</v>
      </c>
      <c r="E166" s="235" t="s">
        <v>1</v>
      </c>
      <c r="F166" s="236" t="s">
        <v>382</v>
      </c>
      <c r="G166" s="234"/>
      <c r="H166" s="237">
        <v>27</v>
      </c>
      <c r="I166" s="238"/>
      <c r="J166" s="234"/>
      <c r="K166" s="234"/>
      <c r="L166" s="239"/>
      <c r="M166" s="240"/>
      <c r="N166" s="241"/>
      <c r="O166" s="241"/>
      <c r="P166" s="241"/>
      <c r="Q166" s="241"/>
      <c r="R166" s="241"/>
      <c r="S166" s="241"/>
      <c r="T166" s="242"/>
      <c r="AT166" s="243" t="s">
        <v>155</v>
      </c>
      <c r="AU166" s="243" t="s">
        <v>86</v>
      </c>
      <c r="AV166" s="14" t="s">
        <v>140</v>
      </c>
      <c r="AW166" s="14" t="s">
        <v>34</v>
      </c>
      <c r="AX166" s="14" t="s">
        <v>84</v>
      </c>
      <c r="AY166" s="243" t="s">
        <v>132</v>
      </c>
    </row>
    <row r="167" spans="1:65" s="2" customFormat="1" ht="24.15" customHeight="1">
      <c r="A167" s="33"/>
      <c r="B167" s="34"/>
      <c r="C167" s="219" t="s">
        <v>210</v>
      </c>
      <c r="D167" s="219" t="s">
        <v>292</v>
      </c>
      <c r="E167" s="220" t="s">
        <v>597</v>
      </c>
      <c r="F167" s="221" t="s">
        <v>598</v>
      </c>
      <c r="G167" s="222" t="s">
        <v>138</v>
      </c>
      <c r="H167" s="223">
        <v>2</v>
      </c>
      <c r="I167" s="224"/>
      <c r="J167" s="225">
        <f>ROUND(I167*H167,2)</f>
        <v>0</v>
      </c>
      <c r="K167" s="221" t="s">
        <v>139</v>
      </c>
      <c r="L167" s="226"/>
      <c r="M167" s="227" t="s">
        <v>1</v>
      </c>
      <c r="N167" s="228" t="s">
        <v>42</v>
      </c>
      <c r="O167" s="70"/>
      <c r="P167" s="199">
        <f>O167*H167</f>
        <v>0</v>
      </c>
      <c r="Q167" s="199">
        <v>0</v>
      </c>
      <c r="R167" s="199">
        <f>Q167*H167</f>
        <v>0</v>
      </c>
      <c r="S167" s="199">
        <v>0</v>
      </c>
      <c r="T167" s="200">
        <f>S167*H167</f>
        <v>0</v>
      </c>
      <c r="U167" s="33"/>
      <c r="V167" s="33"/>
      <c r="W167" s="33"/>
      <c r="X167" s="33"/>
      <c r="Y167" s="33"/>
      <c r="Z167" s="33"/>
      <c r="AA167" s="33"/>
      <c r="AB167" s="33"/>
      <c r="AC167" s="33"/>
      <c r="AD167" s="33"/>
      <c r="AE167" s="33"/>
      <c r="AR167" s="201" t="s">
        <v>295</v>
      </c>
      <c r="AT167" s="201" t="s">
        <v>292</v>
      </c>
      <c r="AU167" s="201" t="s">
        <v>86</v>
      </c>
      <c r="AY167" s="16" t="s">
        <v>132</v>
      </c>
      <c r="BE167" s="202">
        <f>IF(N167="základní",J167,0)</f>
        <v>0</v>
      </c>
      <c r="BF167" s="202">
        <f>IF(N167="snížená",J167,0)</f>
        <v>0</v>
      </c>
      <c r="BG167" s="202">
        <f>IF(N167="zákl. přenesená",J167,0)</f>
        <v>0</v>
      </c>
      <c r="BH167" s="202">
        <f>IF(N167="sníž. přenesená",J167,0)</f>
        <v>0</v>
      </c>
      <c r="BI167" s="202">
        <f>IF(N167="nulová",J167,0)</f>
        <v>0</v>
      </c>
      <c r="BJ167" s="16" t="s">
        <v>84</v>
      </c>
      <c r="BK167" s="202">
        <f>ROUND(I167*H167,2)</f>
        <v>0</v>
      </c>
      <c r="BL167" s="16" t="s">
        <v>295</v>
      </c>
      <c r="BM167" s="201" t="s">
        <v>599</v>
      </c>
    </row>
    <row r="168" spans="1:65" s="2" customFormat="1" ht="19.2">
      <c r="A168" s="33"/>
      <c r="B168" s="34"/>
      <c r="C168" s="35"/>
      <c r="D168" s="203" t="s">
        <v>142</v>
      </c>
      <c r="E168" s="35"/>
      <c r="F168" s="204" t="s">
        <v>598</v>
      </c>
      <c r="G168" s="35"/>
      <c r="H168" s="35"/>
      <c r="I168" s="205"/>
      <c r="J168" s="35"/>
      <c r="K168" s="35"/>
      <c r="L168" s="38"/>
      <c r="M168" s="206"/>
      <c r="N168" s="207"/>
      <c r="O168" s="70"/>
      <c r="P168" s="70"/>
      <c r="Q168" s="70"/>
      <c r="R168" s="70"/>
      <c r="S168" s="70"/>
      <c r="T168" s="71"/>
      <c r="U168" s="33"/>
      <c r="V168" s="33"/>
      <c r="W168" s="33"/>
      <c r="X168" s="33"/>
      <c r="Y168" s="33"/>
      <c r="Z168" s="33"/>
      <c r="AA168" s="33"/>
      <c r="AB168" s="33"/>
      <c r="AC168" s="33"/>
      <c r="AD168" s="33"/>
      <c r="AE168" s="33"/>
      <c r="AT168" s="16" t="s">
        <v>142</v>
      </c>
      <c r="AU168" s="16" t="s">
        <v>86</v>
      </c>
    </row>
    <row r="169" spans="1:65" s="13" customFormat="1">
      <c r="B169" s="208"/>
      <c r="C169" s="209"/>
      <c r="D169" s="203" t="s">
        <v>155</v>
      </c>
      <c r="E169" s="210" t="s">
        <v>1</v>
      </c>
      <c r="F169" s="211" t="s">
        <v>571</v>
      </c>
      <c r="G169" s="209"/>
      <c r="H169" s="212">
        <v>2</v>
      </c>
      <c r="I169" s="213"/>
      <c r="J169" s="209"/>
      <c r="K169" s="209"/>
      <c r="L169" s="214"/>
      <c r="M169" s="215"/>
      <c r="N169" s="216"/>
      <c r="O169" s="216"/>
      <c r="P169" s="216"/>
      <c r="Q169" s="216"/>
      <c r="R169" s="216"/>
      <c r="S169" s="216"/>
      <c r="T169" s="217"/>
      <c r="AT169" s="218" t="s">
        <v>155</v>
      </c>
      <c r="AU169" s="218" t="s">
        <v>86</v>
      </c>
      <c r="AV169" s="13" t="s">
        <v>86</v>
      </c>
      <c r="AW169" s="13" t="s">
        <v>34</v>
      </c>
      <c r="AX169" s="13" t="s">
        <v>77</v>
      </c>
      <c r="AY169" s="218" t="s">
        <v>132</v>
      </c>
    </row>
    <row r="170" spans="1:65" s="14" customFormat="1">
      <c r="B170" s="233"/>
      <c r="C170" s="234"/>
      <c r="D170" s="203" t="s">
        <v>155</v>
      </c>
      <c r="E170" s="235" t="s">
        <v>1</v>
      </c>
      <c r="F170" s="236" t="s">
        <v>382</v>
      </c>
      <c r="G170" s="234"/>
      <c r="H170" s="237">
        <v>2</v>
      </c>
      <c r="I170" s="238"/>
      <c r="J170" s="234"/>
      <c r="K170" s="234"/>
      <c r="L170" s="239"/>
      <c r="M170" s="240"/>
      <c r="N170" s="241"/>
      <c r="O170" s="241"/>
      <c r="P170" s="241"/>
      <c r="Q170" s="241"/>
      <c r="R170" s="241"/>
      <c r="S170" s="241"/>
      <c r="T170" s="242"/>
      <c r="AT170" s="243" t="s">
        <v>155</v>
      </c>
      <c r="AU170" s="243" t="s">
        <v>86</v>
      </c>
      <c r="AV170" s="14" t="s">
        <v>140</v>
      </c>
      <c r="AW170" s="14" t="s">
        <v>34</v>
      </c>
      <c r="AX170" s="14" t="s">
        <v>84</v>
      </c>
      <c r="AY170" s="243" t="s">
        <v>132</v>
      </c>
    </row>
    <row r="171" spans="1:65" s="2" customFormat="1" ht="21.75" customHeight="1">
      <c r="A171" s="33"/>
      <c r="B171" s="34"/>
      <c r="C171" s="219" t="s">
        <v>216</v>
      </c>
      <c r="D171" s="219" t="s">
        <v>292</v>
      </c>
      <c r="E171" s="220" t="s">
        <v>600</v>
      </c>
      <c r="F171" s="221" t="s">
        <v>601</v>
      </c>
      <c r="G171" s="222" t="s">
        <v>200</v>
      </c>
      <c r="H171" s="223">
        <v>10</v>
      </c>
      <c r="I171" s="224"/>
      <c r="J171" s="225">
        <f>ROUND(I171*H171,2)</f>
        <v>0</v>
      </c>
      <c r="K171" s="221" t="s">
        <v>139</v>
      </c>
      <c r="L171" s="226"/>
      <c r="M171" s="227" t="s">
        <v>1</v>
      </c>
      <c r="N171" s="228" t="s">
        <v>42</v>
      </c>
      <c r="O171" s="70"/>
      <c r="P171" s="199">
        <f>O171*H171</f>
        <v>0</v>
      </c>
      <c r="Q171" s="199">
        <v>0</v>
      </c>
      <c r="R171" s="199">
        <f>Q171*H171</f>
        <v>0</v>
      </c>
      <c r="S171" s="199">
        <v>0</v>
      </c>
      <c r="T171" s="200">
        <f>S171*H171</f>
        <v>0</v>
      </c>
      <c r="U171" s="33"/>
      <c r="V171" s="33"/>
      <c r="W171" s="33"/>
      <c r="X171" s="33"/>
      <c r="Y171" s="33"/>
      <c r="Z171" s="33"/>
      <c r="AA171" s="33"/>
      <c r="AB171" s="33"/>
      <c r="AC171" s="33"/>
      <c r="AD171" s="33"/>
      <c r="AE171" s="33"/>
      <c r="AR171" s="201" t="s">
        <v>295</v>
      </c>
      <c r="AT171" s="201" t="s">
        <v>292</v>
      </c>
      <c r="AU171" s="201" t="s">
        <v>86</v>
      </c>
      <c r="AY171" s="16" t="s">
        <v>132</v>
      </c>
      <c r="BE171" s="202">
        <f>IF(N171="základní",J171,0)</f>
        <v>0</v>
      </c>
      <c r="BF171" s="202">
        <f>IF(N171="snížená",J171,0)</f>
        <v>0</v>
      </c>
      <c r="BG171" s="202">
        <f>IF(N171="zákl. přenesená",J171,0)</f>
        <v>0</v>
      </c>
      <c r="BH171" s="202">
        <f>IF(N171="sníž. přenesená",J171,0)</f>
        <v>0</v>
      </c>
      <c r="BI171" s="202">
        <f>IF(N171="nulová",J171,0)</f>
        <v>0</v>
      </c>
      <c r="BJ171" s="16" t="s">
        <v>84</v>
      </c>
      <c r="BK171" s="202">
        <f>ROUND(I171*H171,2)</f>
        <v>0</v>
      </c>
      <c r="BL171" s="16" t="s">
        <v>295</v>
      </c>
      <c r="BM171" s="201" t="s">
        <v>602</v>
      </c>
    </row>
    <row r="172" spans="1:65" s="2" customFormat="1">
      <c r="A172" s="33"/>
      <c r="B172" s="34"/>
      <c r="C172" s="35"/>
      <c r="D172" s="203" t="s">
        <v>142</v>
      </c>
      <c r="E172" s="35"/>
      <c r="F172" s="204" t="s">
        <v>601</v>
      </c>
      <c r="G172" s="35"/>
      <c r="H172" s="35"/>
      <c r="I172" s="205"/>
      <c r="J172" s="35"/>
      <c r="K172" s="35"/>
      <c r="L172" s="38"/>
      <c r="M172" s="206"/>
      <c r="N172" s="207"/>
      <c r="O172" s="70"/>
      <c r="P172" s="70"/>
      <c r="Q172" s="70"/>
      <c r="R172" s="70"/>
      <c r="S172" s="70"/>
      <c r="T172" s="71"/>
      <c r="U172" s="33"/>
      <c r="V172" s="33"/>
      <c r="W172" s="33"/>
      <c r="X172" s="33"/>
      <c r="Y172" s="33"/>
      <c r="Z172" s="33"/>
      <c r="AA172" s="33"/>
      <c r="AB172" s="33"/>
      <c r="AC172" s="33"/>
      <c r="AD172" s="33"/>
      <c r="AE172" s="33"/>
      <c r="AT172" s="16" t="s">
        <v>142</v>
      </c>
      <c r="AU172" s="16" t="s">
        <v>86</v>
      </c>
    </row>
    <row r="173" spans="1:65" s="13" customFormat="1">
      <c r="B173" s="208"/>
      <c r="C173" s="209"/>
      <c r="D173" s="203" t="s">
        <v>155</v>
      </c>
      <c r="E173" s="210" t="s">
        <v>1</v>
      </c>
      <c r="F173" s="211" t="s">
        <v>603</v>
      </c>
      <c r="G173" s="209"/>
      <c r="H173" s="212">
        <v>5</v>
      </c>
      <c r="I173" s="213"/>
      <c r="J173" s="209"/>
      <c r="K173" s="209"/>
      <c r="L173" s="214"/>
      <c r="M173" s="215"/>
      <c r="N173" s="216"/>
      <c r="O173" s="216"/>
      <c r="P173" s="216"/>
      <c r="Q173" s="216"/>
      <c r="R173" s="216"/>
      <c r="S173" s="216"/>
      <c r="T173" s="217"/>
      <c r="AT173" s="218" t="s">
        <v>155</v>
      </c>
      <c r="AU173" s="218" t="s">
        <v>86</v>
      </c>
      <c r="AV173" s="13" t="s">
        <v>86</v>
      </c>
      <c r="AW173" s="13" t="s">
        <v>34</v>
      </c>
      <c r="AX173" s="13" t="s">
        <v>77</v>
      </c>
      <c r="AY173" s="218" t="s">
        <v>132</v>
      </c>
    </row>
    <row r="174" spans="1:65" s="13" customFormat="1">
      <c r="B174" s="208"/>
      <c r="C174" s="209"/>
      <c r="D174" s="203" t="s">
        <v>155</v>
      </c>
      <c r="E174" s="210" t="s">
        <v>1</v>
      </c>
      <c r="F174" s="211" t="s">
        <v>604</v>
      </c>
      <c r="G174" s="209"/>
      <c r="H174" s="212">
        <v>5</v>
      </c>
      <c r="I174" s="213"/>
      <c r="J174" s="209"/>
      <c r="K174" s="209"/>
      <c r="L174" s="214"/>
      <c r="M174" s="215"/>
      <c r="N174" s="216"/>
      <c r="O174" s="216"/>
      <c r="P174" s="216"/>
      <c r="Q174" s="216"/>
      <c r="R174" s="216"/>
      <c r="S174" s="216"/>
      <c r="T174" s="217"/>
      <c r="AT174" s="218" t="s">
        <v>155</v>
      </c>
      <c r="AU174" s="218" t="s">
        <v>86</v>
      </c>
      <c r="AV174" s="13" t="s">
        <v>86</v>
      </c>
      <c r="AW174" s="13" t="s">
        <v>34</v>
      </c>
      <c r="AX174" s="13" t="s">
        <v>77</v>
      </c>
      <c r="AY174" s="218" t="s">
        <v>132</v>
      </c>
    </row>
    <row r="175" spans="1:65" s="14" customFormat="1">
      <c r="B175" s="233"/>
      <c r="C175" s="234"/>
      <c r="D175" s="203" t="s">
        <v>155</v>
      </c>
      <c r="E175" s="235" t="s">
        <v>1</v>
      </c>
      <c r="F175" s="236" t="s">
        <v>382</v>
      </c>
      <c r="G175" s="234"/>
      <c r="H175" s="237">
        <v>10</v>
      </c>
      <c r="I175" s="238"/>
      <c r="J175" s="234"/>
      <c r="K175" s="234"/>
      <c r="L175" s="239"/>
      <c r="M175" s="240"/>
      <c r="N175" s="241"/>
      <c r="O175" s="241"/>
      <c r="P175" s="241"/>
      <c r="Q175" s="241"/>
      <c r="R175" s="241"/>
      <c r="S175" s="241"/>
      <c r="T175" s="242"/>
      <c r="AT175" s="243" t="s">
        <v>155</v>
      </c>
      <c r="AU175" s="243" t="s">
        <v>86</v>
      </c>
      <c r="AV175" s="14" t="s">
        <v>140</v>
      </c>
      <c r="AW175" s="14" t="s">
        <v>34</v>
      </c>
      <c r="AX175" s="14" t="s">
        <v>84</v>
      </c>
      <c r="AY175" s="243" t="s">
        <v>132</v>
      </c>
    </row>
    <row r="176" spans="1:65" s="2" customFormat="1" ht="16.5" customHeight="1">
      <c r="A176" s="33"/>
      <c r="B176" s="34"/>
      <c r="C176" s="190" t="s">
        <v>8</v>
      </c>
      <c r="D176" s="190" t="s">
        <v>135</v>
      </c>
      <c r="E176" s="191" t="s">
        <v>605</v>
      </c>
      <c r="F176" s="192" t="s">
        <v>606</v>
      </c>
      <c r="G176" s="193" t="s">
        <v>138</v>
      </c>
      <c r="H176" s="194">
        <v>3</v>
      </c>
      <c r="I176" s="195"/>
      <c r="J176" s="196">
        <f>ROUND(I176*H176,2)</f>
        <v>0</v>
      </c>
      <c r="K176" s="192" t="s">
        <v>139</v>
      </c>
      <c r="L176" s="38"/>
      <c r="M176" s="197" t="s">
        <v>1</v>
      </c>
      <c r="N176" s="198" t="s">
        <v>42</v>
      </c>
      <c r="O176" s="70"/>
      <c r="P176" s="199">
        <f>O176*H176</f>
        <v>0</v>
      </c>
      <c r="Q176" s="199">
        <v>0</v>
      </c>
      <c r="R176" s="199">
        <f>Q176*H176</f>
        <v>0</v>
      </c>
      <c r="S176" s="199">
        <v>0</v>
      </c>
      <c r="T176" s="200">
        <f>S176*H176</f>
        <v>0</v>
      </c>
      <c r="U176" s="33"/>
      <c r="V176" s="33"/>
      <c r="W176" s="33"/>
      <c r="X176" s="33"/>
      <c r="Y176" s="33"/>
      <c r="Z176" s="33"/>
      <c r="AA176" s="33"/>
      <c r="AB176" s="33"/>
      <c r="AC176" s="33"/>
      <c r="AD176" s="33"/>
      <c r="AE176" s="33"/>
      <c r="AR176" s="201" t="s">
        <v>140</v>
      </c>
      <c r="AT176" s="201" t="s">
        <v>135</v>
      </c>
      <c r="AU176" s="201" t="s">
        <v>86</v>
      </c>
      <c r="AY176" s="16" t="s">
        <v>132</v>
      </c>
      <c r="BE176" s="202">
        <f>IF(N176="základní",J176,0)</f>
        <v>0</v>
      </c>
      <c r="BF176" s="202">
        <f>IF(N176="snížená",J176,0)</f>
        <v>0</v>
      </c>
      <c r="BG176" s="202">
        <f>IF(N176="zákl. přenesená",J176,0)</f>
        <v>0</v>
      </c>
      <c r="BH176" s="202">
        <f>IF(N176="sníž. přenesená",J176,0)</f>
        <v>0</v>
      </c>
      <c r="BI176" s="202">
        <f>IF(N176="nulová",J176,0)</f>
        <v>0</v>
      </c>
      <c r="BJ176" s="16" t="s">
        <v>84</v>
      </c>
      <c r="BK176" s="202">
        <f>ROUND(I176*H176,2)</f>
        <v>0</v>
      </c>
      <c r="BL176" s="16" t="s">
        <v>140</v>
      </c>
      <c r="BM176" s="201" t="s">
        <v>607</v>
      </c>
    </row>
    <row r="177" spans="1:65" s="2" customFormat="1" ht="19.2">
      <c r="A177" s="33"/>
      <c r="B177" s="34"/>
      <c r="C177" s="35"/>
      <c r="D177" s="203" t="s">
        <v>142</v>
      </c>
      <c r="E177" s="35"/>
      <c r="F177" s="204" t="s">
        <v>608</v>
      </c>
      <c r="G177" s="35"/>
      <c r="H177" s="35"/>
      <c r="I177" s="205"/>
      <c r="J177" s="35"/>
      <c r="K177" s="35"/>
      <c r="L177" s="38"/>
      <c r="M177" s="206"/>
      <c r="N177" s="207"/>
      <c r="O177" s="70"/>
      <c r="P177" s="70"/>
      <c r="Q177" s="70"/>
      <c r="R177" s="70"/>
      <c r="S177" s="70"/>
      <c r="T177" s="71"/>
      <c r="U177" s="33"/>
      <c r="V177" s="33"/>
      <c r="W177" s="33"/>
      <c r="X177" s="33"/>
      <c r="Y177" s="33"/>
      <c r="Z177" s="33"/>
      <c r="AA177" s="33"/>
      <c r="AB177" s="33"/>
      <c r="AC177" s="33"/>
      <c r="AD177" s="33"/>
      <c r="AE177" s="33"/>
      <c r="AT177" s="16" t="s">
        <v>142</v>
      </c>
      <c r="AU177" s="16" t="s">
        <v>86</v>
      </c>
    </row>
    <row r="178" spans="1:65" s="2" customFormat="1" ht="16.5" customHeight="1">
      <c r="A178" s="33"/>
      <c r="B178" s="34"/>
      <c r="C178" s="219" t="s">
        <v>227</v>
      </c>
      <c r="D178" s="219" t="s">
        <v>292</v>
      </c>
      <c r="E178" s="220" t="s">
        <v>609</v>
      </c>
      <c r="F178" s="221" t="s">
        <v>610</v>
      </c>
      <c r="G178" s="222" t="s">
        <v>138</v>
      </c>
      <c r="H178" s="223">
        <v>3</v>
      </c>
      <c r="I178" s="224"/>
      <c r="J178" s="225">
        <f>ROUND(I178*H178,2)</f>
        <v>0</v>
      </c>
      <c r="K178" s="221" t="s">
        <v>139</v>
      </c>
      <c r="L178" s="226"/>
      <c r="M178" s="227" t="s">
        <v>1</v>
      </c>
      <c r="N178" s="228" t="s">
        <v>42</v>
      </c>
      <c r="O178" s="70"/>
      <c r="P178" s="199">
        <f>O178*H178</f>
        <v>0</v>
      </c>
      <c r="Q178" s="199">
        <v>0</v>
      </c>
      <c r="R178" s="199">
        <f>Q178*H178</f>
        <v>0</v>
      </c>
      <c r="S178" s="199">
        <v>0</v>
      </c>
      <c r="T178" s="200">
        <f>S178*H178</f>
        <v>0</v>
      </c>
      <c r="U178" s="33"/>
      <c r="V178" s="33"/>
      <c r="W178" s="33"/>
      <c r="X178" s="33"/>
      <c r="Y178" s="33"/>
      <c r="Z178" s="33"/>
      <c r="AA178" s="33"/>
      <c r="AB178" s="33"/>
      <c r="AC178" s="33"/>
      <c r="AD178" s="33"/>
      <c r="AE178" s="33"/>
      <c r="AR178" s="201" t="s">
        <v>295</v>
      </c>
      <c r="AT178" s="201" t="s">
        <v>292</v>
      </c>
      <c r="AU178" s="201" t="s">
        <v>86</v>
      </c>
      <c r="AY178" s="16" t="s">
        <v>132</v>
      </c>
      <c r="BE178" s="202">
        <f>IF(N178="základní",J178,0)</f>
        <v>0</v>
      </c>
      <c r="BF178" s="202">
        <f>IF(N178="snížená",J178,0)</f>
        <v>0</v>
      </c>
      <c r="BG178" s="202">
        <f>IF(N178="zákl. přenesená",J178,0)</f>
        <v>0</v>
      </c>
      <c r="BH178" s="202">
        <f>IF(N178="sníž. přenesená",J178,0)</f>
        <v>0</v>
      </c>
      <c r="BI178" s="202">
        <f>IF(N178="nulová",J178,0)</f>
        <v>0</v>
      </c>
      <c r="BJ178" s="16" t="s">
        <v>84</v>
      </c>
      <c r="BK178" s="202">
        <f>ROUND(I178*H178,2)</f>
        <v>0</v>
      </c>
      <c r="BL178" s="16" t="s">
        <v>295</v>
      </c>
      <c r="BM178" s="201" t="s">
        <v>611</v>
      </c>
    </row>
    <row r="179" spans="1:65" s="2" customFormat="1">
      <c r="A179" s="33"/>
      <c r="B179" s="34"/>
      <c r="C179" s="35"/>
      <c r="D179" s="203" t="s">
        <v>142</v>
      </c>
      <c r="E179" s="35"/>
      <c r="F179" s="204" t="s">
        <v>610</v>
      </c>
      <c r="G179" s="35"/>
      <c r="H179" s="35"/>
      <c r="I179" s="205"/>
      <c r="J179" s="35"/>
      <c r="K179" s="35"/>
      <c r="L179" s="38"/>
      <c r="M179" s="206"/>
      <c r="N179" s="207"/>
      <c r="O179" s="70"/>
      <c r="P179" s="70"/>
      <c r="Q179" s="70"/>
      <c r="R179" s="70"/>
      <c r="S179" s="70"/>
      <c r="T179" s="71"/>
      <c r="U179" s="33"/>
      <c r="V179" s="33"/>
      <c r="W179" s="33"/>
      <c r="X179" s="33"/>
      <c r="Y179" s="33"/>
      <c r="Z179" s="33"/>
      <c r="AA179" s="33"/>
      <c r="AB179" s="33"/>
      <c r="AC179" s="33"/>
      <c r="AD179" s="33"/>
      <c r="AE179" s="33"/>
      <c r="AT179" s="16" t="s">
        <v>142</v>
      </c>
      <c r="AU179" s="16" t="s">
        <v>86</v>
      </c>
    </row>
    <row r="180" spans="1:65" s="13" customFormat="1">
      <c r="B180" s="208"/>
      <c r="C180" s="209"/>
      <c r="D180" s="203" t="s">
        <v>155</v>
      </c>
      <c r="E180" s="210" t="s">
        <v>1</v>
      </c>
      <c r="F180" s="211" t="s">
        <v>612</v>
      </c>
      <c r="G180" s="209"/>
      <c r="H180" s="212">
        <v>2</v>
      </c>
      <c r="I180" s="213"/>
      <c r="J180" s="209"/>
      <c r="K180" s="209"/>
      <c r="L180" s="214"/>
      <c r="M180" s="215"/>
      <c r="N180" s="216"/>
      <c r="O180" s="216"/>
      <c r="P180" s="216"/>
      <c r="Q180" s="216"/>
      <c r="R180" s="216"/>
      <c r="S180" s="216"/>
      <c r="T180" s="217"/>
      <c r="AT180" s="218" t="s">
        <v>155</v>
      </c>
      <c r="AU180" s="218" t="s">
        <v>86</v>
      </c>
      <c r="AV180" s="13" t="s">
        <v>86</v>
      </c>
      <c r="AW180" s="13" t="s">
        <v>34</v>
      </c>
      <c r="AX180" s="13" t="s">
        <v>77</v>
      </c>
      <c r="AY180" s="218" t="s">
        <v>132</v>
      </c>
    </row>
    <row r="181" spans="1:65" s="13" customFormat="1">
      <c r="B181" s="208"/>
      <c r="C181" s="209"/>
      <c r="D181" s="203" t="s">
        <v>155</v>
      </c>
      <c r="E181" s="210" t="s">
        <v>1</v>
      </c>
      <c r="F181" s="211" t="s">
        <v>589</v>
      </c>
      <c r="G181" s="209"/>
      <c r="H181" s="212">
        <v>1</v>
      </c>
      <c r="I181" s="213"/>
      <c r="J181" s="209"/>
      <c r="K181" s="209"/>
      <c r="L181" s="214"/>
      <c r="M181" s="215"/>
      <c r="N181" s="216"/>
      <c r="O181" s="216"/>
      <c r="P181" s="216"/>
      <c r="Q181" s="216"/>
      <c r="R181" s="216"/>
      <c r="S181" s="216"/>
      <c r="T181" s="217"/>
      <c r="AT181" s="218" t="s">
        <v>155</v>
      </c>
      <c r="AU181" s="218" t="s">
        <v>86</v>
      </c>
      <c r="AV181" s="13" t="s">
        <v>86</v>
      </c>
      <c r="AW181" s="13" t="s">
        <v>34</v>
      </c>
      <c r="AX181" s="13" t="s">
        <v>77</v>
      </c>
      <c r="AY181" s="218" t="s">
        <v>132</v>
      </c>
    </row>
    <row r="182" spans="1:65" s="14" customFormat="1">
      <c r="B182" s="233"/>
      <c r="C182" s="234"/>
      <c r="D182" s="203" t="s">
        <v>155</v>
      </c>
      <c r="E182" s="235" t="s">
        <v>1</v>
      </c>
      <c r="F182" s="236" t="s">
        <v>382</v>
      </c>
      <c r="G182" s="234"/>
      <c r="H182" s="237">
        <v>3</v>
      </c>
      <c r="I182" s="238"/>
      <c r="J182" s="234"/>
      <c r="K182" s="234"/>
      <c r="L182" s="239"/>
      <c r="M182" s="240"/>
      <c r="N182" s="241"/>
      <c r="O182" s="241"/>
      <c r="P182" s="241"/>
      <c r="Q182" s="241"/>
      <c r="R182" s="241"/>
      <c r="S182" s="241"/>
      <c r="T182" s="242"/>
      <c r="AT182" s="243" t="s">
        <v>155</v>
      </c>
      <c r="AU182" s="243" t="s">
        <v>86</v>
      </c>
      <c r="AV182" s="14" t="s">
        <v>140</v>
      </c>
      <c r="AW182" s="14" t="s">
        <v>34</v>
      </c>
      <c r="AX182" s="14" t="s">
        <v>84</v>
      </c>
      <c r="AY182" s="243" t="s">
        <v>132</v>
      </c>
    </row>
    <row r="183" spans="1:65" s="2" customFormat="1" ht="16.5" customHeight="1">
      <c r="A183" s="33"/>
      <c r="B183" s="34"/>
      <c r="C183" s="219" t="s">
        <v>233</v>
      </c>
      <c r="D183" s="219" t="s">
        <v>292</v>
      </c>
      <c r="E183" s="220" t="s">
        <v>613</v>
      </c>
      <c r="F183" s="221" t="s">
        <v>614</v>
      </c>
      <c r="G183" s="222" t="s">
        <v>138</v>
      </c>
      <c r="H183" s="223">
        <v>1</v>
      </c>
      <c r="I183" s="224"/>
      <c r="J183" s="225">
        <f>ROUND(I183*H183,2)</f>
        <v>0</v>
      </c>
      <c r="K183" s="221" t="s">
        <v>139</v>
      </c>
      <c r="L183" s="226"/>
      <c r="M183" s="227" t="s">
        <v>1</v>
      </c>
      <c r="N183" s="228" t="s">
        <v>42</v>
      </c>
      <c r="O183" s="70"/>
      <c r="P183" s="199">
        <f>O183*H183</f>
        <v>0</v>
      </c>
      <c r="Q183" s="199">
        <v>0</v>
      </c>
      <c r="R183" s="199">
        <f>Q183*H183</f>
        <v>0</v>
      </c>
      <c r="S183" s="199">
        <v>0</v>
      </c>
      <c r="T183" s="200">
        <f>S183*H183</f>
        <v>0</v>
      </c>
      <c r="U183" s="33"/>
      <c r="V183" s="33"/>
      <c r="W183" s="33"/>
      <c r="X183" s="33"/>
      <c r="Y183" s="33"/>
      <c r="Z183" s="33"/>
      <c r="AA183" s="33"/>
      <c r="AB183" s="33"/>
      <c r="AC183" s="33"/>
      <c r="AD183" s="33"/>
      <c r="AE183" s="33"/>
      <c r="AR183" s="201" t="s">
        <v>295</v>
      </c>
      <c r="AT183" s="201" t="s">
        <v>292</v>
      </c>
      <c r="AU183" s="201" t="s">
        <v>86</v>
      </c>
      <c r="AY183" s="16" t="s">
        <v>132</v>
      </c>
      <c r="BE183" s="202">
        <f>IF(N183="základní",J183,0)</f>
        <v>0</v>
      </c>
      <c r="BF183" s="202">
        <f>IF(N183="snížená",J183,0)</f>
        <v>0</v>
      </c>
      <c r="BG183" s="202">
        <f>IF(N183="zákl. přenesená",J183,0)</f>
        <v>0</v>
      </c>
      <c r="BH183" s="202">
        <f>IF(N183="sníž. přenesená",J183,0)</f>
        <v>0</v>
      </c>
      <c r="BI183" s="202">
        <f>IF(N183="nulová",J183,0)</f>
        <v>0</v>
      </c>
      <c r="BJ183" s="16" t="s">
        <v>84</v>
      </c>
      <c r="BK183" s="202">
        <f>ROUND(I183*H183,2)</f>
        <v>0</v>
      </c>
      <c r="BL183" s="16" t="s">
        <v>295</v>
      </c>
      <c r="BM183" s="201" t="s">
        <v>615</v>
      </c>
    </row>
    <row r="184" spans="1:65" s="2" customFormat="1">
      <c r="A184" s="33"/>
      <c r="B184" s="34"/>
      <c r="C184" s="35"/>
      <c r="D184" s="203" t="s">
        <v>142</v>
      </c>
      <c r="E184" s="35"/>
      <c r="F184" s="204" t="s">
        <v>614</v>
      </c>
      <c r="G184" s="35"/>
      <c r="H184" s="35"/>
      <c r="I184" s="205"/>
      <c r="J184" s="35"/>
      <c r="K184" s="35"/>
      <c r="L184" s="38"/>
      <c r="M184" s="206"/>
      <c r="N184" s="207"/>
      <c r="O184" s="70"/>
      <c r="P184" s="70"/>
      <c r="Q184" s="70"/>
      <c r="R184" s="70"/>
      <c r="S184" s="70"/>
      <c r="T184" s="71"/>
      <c r="U184" s="33"/>
      <c r="V184" s="33"/>
      <c r="W184" s="33"/>
      <c r="X184" s="33"/>
      <c r="Y184" s="33"/>
      <c r="Z184" s="33"/>
      <c r="AA184" s="33"/>
      <c r="AB184" s="33"/>
      <c r="AC184" s="33"/>
      <c r="AD184" s="33"/>
      <c r="AE184" s="33"/>
      <c r="AT184" s="16" t="s">
        <v>142</v>
      </c>
      <c r="AU184" s="16" t="s">
        <v>86</v>
      </c>
    </row>
    <row r="185" spans="1:65" s="2" customFormat="1" ht="16.5" customHeight="1">
      <c r="A185" s="33"/>
      <c r="B185" s="34"/>
      <c r="C185" s="219" t="s">
        <v>240</v>
      </c>
      <c r="D185" s="219" t="s">
        <v>292</v>
      </c>
      <c r="E185" s="220" t="s">
        <v>616</v>
      </c>
      <c r="F185" s="221" t="s">
        <v>617</v>
      </c>
      <c r="G185" s="222" t="s">
        <v>138</v>
      </c>
      <c r="H185" s="223">
        <v>2</v>
      </c>
      <c r="I185" s="224"/>
      <c r="J185" s="225">
        <f>ROUND(I185*H185,2)</f>
        <v>0</v>
      </c>
      <c r="K185" s="221" t="s">
        <v>139</v>
      </c>
      <c r="L185" s="226"/>
      <c r="M185" s="227" t="s">
        <v>1</v>
      </c>
      <c r="N185" s="228" t="s">
        <v>42</v>
      </c>
      <c r="O185" s="70"/>
      <c r="P185" s="199">
        <f>O185*H185</f>
        <v>0</v>
      </c>
      <c r="Q185" s="199">
        <v>0</v>
      </c>
      <c r="R185" s="199">
        <f>Q185*H185</f>
        <v>0</v>
      </c>
      <c r="S185" s="199">
        <v>0</v>
      </c>
      <c r="T185" s="200">
        <f>S185*H185</f>
        <v>0</v>
      </c>
      <c r="U185" s="33"/>
      <c r="V185" s="33"/>
      <c r="W185" s="33"/>
      <c r="X185" s="33"/>
      <c r="Y185" s="33"/>
      <c r="Z185" s="33"/>
      <c r="AA185" s="33"/>
      <c r="AB185" s="33"/>
      <c r="AC185" s="33"/>
      <c r="AD185" s="33"/>
      <c r="AE185" s="33"/>
      <c r="AR185" s="201" t="s">
        <v>295</v>
      </c>
      <c r="AT185" s="201" t="s">
        <v>292</v>
      </c>
      <c r="AU185" s="201" t="s">
        <v>86</v>
      </c>
      <c r="AY185" s="16" t="s">
        <v>132</v>
      </c>
      <c r="BE185" s="202">
        <f>IF(N185="základní",J185,0)</f>
        <v>0</v>
      </c>
      <c r="BF185" s="202">
        <f>IF(N185="snížená",J185,0)</f>
        <v>0</v>
      </c>
      <c r="BG185" s="202">
        <f>IF(N185="zákl. přenesená",J185,0)</f>
        <v>0</v>
      </c>
      <c r="BH185" s="202">
        <f>IF(N185="sníž. přenesená",J185,0)</f>
        <v>0</v>
      </c>
      <c r="BI185" s="202">
        <f>IF(N185="nulová",J185,0)</f>
        <v>0</v>
      </c>
      <c r="BJ185" s="16" t="s">
        <v>84</v>
      </c>
      <c r="BK185" s="202">
        <f>ROUND(I185*H185,2)</f>
        <v>0</v>
      </c>
      <c r="BL185" s="16" t="s">
        <v>295</v>
      </c>
      <c r="BM185" s="201" t="s">
        <v>618</v>
      </c>
    </row>
    <row r="186" spans="1:65" s="2" customFormat="1">
      <c r="A186" s="33"/>
      <c r="B186" s="34"/>
      <c r="C186" s="35"/>
      <c r="D186" s="203" t="s">
        <v>142</v>
      </c>
      <c r="E186" s="35"/>
      <c r="F186" s="204" t="s">
        <v>617</v>
      </c>
      <c r="G186" s="35"/>
      <c r="H186" s="35"/>
      <c r="I186" s="205"/>
      <c r="J186" s="35"/>
      <c r="K186" s="35"/>
      <c r="L186" s="38"/>
      <c r="M186" s="206"/>
      <c r="N186" s="207"/>
      <c r="O186" s="70"/>
      <c r="P186" s="70"/>
      <c r="Q186" s="70"/>
      <c r="R186" s="70"/>
      <c r="S186" s="70"/>
      <c r="T186" s="71"/>
      <c r="U186" s="33"/>
      <c r="V186" s="33"/>
      <c r="W186" s="33"/>
      <c r="X186" s="33"/>
      <c r="Y186" s="33"/>
      <c r="Z186" s="33"/>
      <c r="AA186" s="33"/>
      <c r="AB186" s="33"/>
      <c r="AC186" s="33"/>
      <c r="AD186" s="33"/>
      <c r="AE186" s="33"/>
      <c r="AT186" s="16" t="s">
        <v>142</v>
      </c>
      <c r="AU186" s="16" t="s">
        <v>86</v>
      </c>
    </row>
    <row r="187" spans="1:65" s="2" customFormat="1" ht="16.5" customHeight="1">
      <c r="A187" s="33"/>
      <c r="B187" s="34"/>
      <c r="C187" s="219" t="s">
        <v>246</v>
      </c>
      <c r="D187" s="219" t="s">
        <v>292</v>
      </c>
      <c r="E187" s="220" t="s">
        <v>619</v>
      </c>
      <c r="F187" s="221" t="s">
        <v>620</v>
      </c>
      <c r="G187" s="222" t="s">
        <v>138</v>
      </c>
      <c r="H187" s="223">
        <v>2</v>
      </c>
      <c r="I187" s="224"/>
      <c r="J187" s="225">
        <f>ROUND(I187*H187,2)</f>
        <v>0</v>
      </c>
      <c r="K187" s="221" t="s">
        <v>139</v>
      </c>
      <c r="L187" s="226"/>
      <c r="M187" s="227" t="s">
        <v>1</v>
      </c>
      <c r="N187" s="228" t="s">
        <v>42</v>
      </c>
      <c r="O187" s="70"/>
      <c r="P187" s="199">
        <f>O187*H187</f>
        <v>0</v>
      </c>
      <c r="Q187" s="199">
        <v>0</v>
      </c>
      <c r="R187" s="199">
        <f>Q187*H187</f>
        <v>0</v>
      </c>
      <c r="S187" s="199">
        <v>0</v>
      </c>
      <c r="T187" s="200">
        <f>S187*H187</f>
        <v>0</v>
      </c>
      <c r="U187" s="33"/>
      <c r="V187" s="33"/>
      <c r="W187" s="33"/>
      <c r="X187" s="33"/>
      <c r="Y187" s="33"/>
      <c r="Z187" s="33"/>
      <c r="AA187" s="33"/>
      <c r="AB187" s="33"/>
      <c r="AC187" s="33"/>
      <c r="AD187" s="33"/>
      <c r="AE187" s="33"/>
      <c r="AR187" s="201" t="s">
        <v>295</v>
      </c>
      <c r="AT187" s="201" t="s">
        <v>292</v>
      </c>
      <c r="AU187" s="201" t="s">
        <v>86</v>
      </c>
      <c r="AY187" s="16" t="s">
        <v>132</v>
      </c>
      <c r="BE187" s="202">
        <f>IF(N187="základní",J187,0)</f>
        <v>0</v>
      </c>
      <c r="BF187" s="202">
        <f>IF(N187="snížená",J187,0)</f>
        <v>0</v>
      </c>
      <c r="BG187" s="202">
        <f>IF(N187="zákl. přenesená",J187,0)</f>
        <v>0</v>
      </c>
      <c r="BH187" s="202">
        <f>IF(N187="sníž. přenesená",J187,0)</f>
        <v>0</v>
      </c>
      <c r="BI187" s="202">
        <f>IF(N187="nulová",J187,0)</f>
        <v>0</v>
      </c>
      <c r="BJ187" s="16" t="s">
        <v>84</v>
      </c>
      <c r="BK187" s="202">
        <f>ROUND(I187*H187,2)</f>
        <v>0</v>
      </c>
      <c r="BL187" s="16" t="s">
        <v>295</v>
      </c>
      <c r="BM187" s="201" t="s">
        <v>621</v>
      </c>
    </row>
    <row r="188" spans="1:65" s="2" customFormat="1">
      <c r="A188" s="33"/>
      <c r="B188" s="34"/>
      <c r="C188" s="35"/>
      <c r="D188" s="203" t="s">
        <v>142</v>
      </c>
      <c r="E188" s="35"/>
      <c r="F188" s="204" t="s">
        <v>620</v>
      </c>
      <c r="G188" s="35"/>
      <c r="H188" s="35"/>
      <c r="I188" s="205"/>
      <c r="J188" s="35"/>
      <c r="K188" s="35"/>
      <c r="L188" s="38"/>
      <c r="M188" s="206"/>
      <c r="N188" s="207"/>
      <c r="O188" s="70"/>
      <c r="P188" s="70"/>
      <c r="Q188" s="70"/>
      <c r="R188" s="70"/>
      <c r="S188" s="70"/>
      <c r="T188" s="71"/>
      <c r="U188" s="33"/>
      <c r="V188" s="33"/>
      <c r="W188" s="33"/>
      <c r="X188" s="33"/>
      <c r="Y188" s="33"/>
      <c r="Z188" s="33"/>
      <c r="AA188" s="33"/>
      <c r="AB188" s="33"/>
      <c r="AC188" s="33"/>
      <c r="AD188" s="33"/>
      <c r="AE188" s="33"/>
      <c r="AT188" s="16" t="s">
        <v>142</v>
      </c>
      <c r="AU188" s="16" t="s">
        <v>86</v>
      </c>
    </row>
    <row r="189" spans="1:65" s="2" customFormat="1" ht="16.5" customHeight="1">
      <c r="A189" s="33"/>
      <c r="B189" s="34"/>
      <c r="C189" s="190" t="s">
        <v>251</v>
      </c>
      <c r="D189" s="190" t="s">
        <v>135</v>
      </c>
      <c r="E189" s="191" t="s">
        <v>622</v>
      </c>
      <c r="F189" s="192" t="s">
        <v>623</v>
      </c>
      <c r="G189" s="193" t="s">
        <v>138</v>
      </c>
      <c r="H189" s="194">
        <v>3</v>
      </c>
      <c r="I189" s="195"/>
      <c r="J189" s="196">
        <f>ROUND(I189*H189,2)</f>
        <v>0</v>
      </c>
      <c r="K189" s="192" t="s">
        <v>139</v>
      </c>
      <c r="L189" s="38"/>
      <c r="M189" s="197" t="s">
        <v>1</v>
      </c>
      <c r="N189" s="198" t="s">
        <v>42</v>
      </c>
      <c r="O189" s="70"/>
      <c r="P189" s="199">
        <f>O189*H189</f>
        <v>0</v>
      </c>
      <c r="Q189" s="199">
        <v>0</v>
      </c>
      <c r="R189" s="199">
        <f>Q189*H189</f>
        <v>0</v>
      </c>
      <c r="S189" s="199">
        <v>0</v>
      </c>
      <c r="T189" s="200">
        <f>S189*H189</f>
        <v>0</v>
      </c>
      <c r="U189" s="33"/>
      <c r="V189" s="33"/>
      <c r="W189" s="33"/>
      <c r="X189" s="33"/>
      <c r="Y189" s="33"/>
      <c r="Z189" s="33"/>
      <c r="AA189" s="33"/>
      <c r="AB189" s="33"/>
      <c r="AC189" s="33"/>
      <c r="AD189" s="33"/>
      <c r="AE189" s="33"/>
      <c r="AR189" s="201" t="s">
        <v>140</v>
      </c>
      <c r="AT189" s="201" t="s">
        <v>135</v>
      </c>
      <c r="AU189" s="201" t="s">
        <v>86</v>
      </c>
      <c r="AY189" s="16" t="s">
        <v>132</v>
      </c>
      <c r="BE189" s="202">
        <f>IF(N189="základní",J189,0)</f>
        <v>0</v>
      </c>
      <c r="BF189" s="202">
        <f>IF(N189="snížená",J189,0)</f>
        <v>0</v>
      </c>
      <c r="BG189" s="202">
        <f>IF(N189="zákl. přenesená",J189,0)</f>
        <v>0</v>
      </c>
      <c r="BH189" s="202">
        <f>IF(N189="sníž. přenesená",J189,0)</f>
        <v>0</v>
      </c>
      <c r="BI189" s="202">
        <f>IF(N189="nulová",J189,0)</f>
        <v>0</v>
      </c>
      <c r="BJ189" s="16" t="s">
        <v>84</v>
      </c>
      <c r="BK189" s="202">
        <f>ROUND(I189*H189,2)</f>
        <v>0</v>
      </c>
      <c r="BL189" s="16" t="s">
        <v>140</v>
      </c>
      <c r="BM189" s="201" t="s">
        <v>624</v>
      </c>
    </row>
    <row r="190" spans="1:65" s="2" customFormat="1" ht="19.2">
      <c r="A190" s="33"/>
      <c r="B190" s="34"/>
      <c r="C190" s="35"/>
      <c r="D190" s="203" t="s">
        <v>142</v>
      </c>
      <c r="E190" s="35"/>
      <c r="F190" s="204" t="s">
        <v>625</v>
      </c>
      <c r="G190" s="35"/>
      <c r="H190" s="35"/>
      <c r="I190" s="205"/>
      <c r="J190" s="35"/>
      <c r="K190" s="35"/>
      <c r="L190" s="38"/>
      <c r="M190" s="206"/>
      <c r="N190" s="207"/>
      <c r="O190" s="70"/>
      <c r="P190" s="70"/>
      <c r="Q190" s="70"/>
      <c r="R190" s="70"/>
      <c r="S190" s="70"/>
      <c r="T190" s="71"/>
      <c r="U190" s="33"/>
      <c r="V190" s="33"/>
      <c r="W190" s="33"/>
      <c r="X190" s="33"/>
      <c r="Y190" s="33"/>
      <c r="Z190" s="33"/>
      <c r="AA190" s="33"/>
      <c r="AB190" s="33"/>
      <c r="AC190" s="33"/>
      <c r="AD190" s="33"/>
      <c r="AE190" s="33"/>
      <c r="AT190" s="16" t="s">
        <v>142</v>
      </c>
      <c r="AU190" s="16" t="s">
        <v>86</v>
      </c>
    </row>
    <row r="191" spans="1:65" s="13" customFormat="1">
      <c r="B191" s="208"/>
      <c r="C191" s="209"/>
      <c r="D191" s="203" t="s">
        <v>155</v>
      </c>
      <c r="E191" s="210" t="s">
        <v>1</v>
      </c>
      <c r="F191" s="211" t="s">
        <v>626</v>
      </c>
      <c r="G191" s="209"/>
      <c r="H191" s="212">
        <v>1</v>
      </c>
      <c r="I191" s="213"/>
      <c r="J191" s="209"/>
      <c r="K191" s="209"/>
      <c r="L191" s="214"/>
      <c r="M191" s="215"/>
      <c r="N191" s="216"/>
      <c r="O191" s="216"/>
      <c r="P191" s="216"/>
      <c r="Q191" s="216"/>
      <c r="R191" s="216"/>
      <c r="S191" s="216"/>
      <c r="T191" s="217"/>
      <c r="AT191" s="218" t="s">
        <v>155</v>
      </c>
      <c r="AU191" s="218" t="s">
        <v>86</v>
      </c>
      <c r="AV191" s="13" t="s">
        <v>86</v>
      </c>
      <c r="AW191" s="13" t="s">
        <v>34</v>
      </c>
      <c r="AX191" s="13" t="s">
        <v>77</v>
      </c>
      <c r="AY191" s="218" t="s">
        <v>132</v>
      </c>
    </row>
    <row r="192" spans="1:65" s="13" customFormat="1">
      <c r="B192" s="208"/>
      <c r="C192" s="209"/>
      <c r="D192" s="203" t="s">
        <v>155</v>
      </c>
      <c r="E192" s="210" t="s">
        <v>1</v>
      </c>
      <c r="F192" s="211" t="s">
        <v>627</v>
      </c>
      <c r="G192" s="209"/>
      <c r="H192" s="212">
        <v>2</v>
      </c>
      <c r="I192" s="213"/>
      <c r="J192" s="209"/>
      <c r="K192" s="209"/>
      <c r="L192" s="214"/>
      <c r="M192" s="215"/>
      <c r="N192" s="216"/>
      <c r="O192" s="216"/>
      <c r="P192" s="216"/>
      <c r="Q192" s="216"/>
      <c r="R192" s="216"/>
      <c r="S192" s="216"/>
      <c r="T192" s="217"/>
      <c r="AT192" s="218" t="s">
        <v>155</v>
      </c>
      <c r="AU192" s="218" t="s">
        <v>86</v>
      </c>
      <c r="AV192" s="13" t="s">
        <v>86</v>
      </c>
      <c r="AW192" s="13" t="s">
        <v>34</v>
      </c>
      <c r="AX192" s="13" t="s">
        <v>77</v>
      </c>
      <c r="AY192" s="218" t="s">
        <v>132</v>
      </c>
    </row>
    <row r="193" spans="1:65" s="14" customFormat="1">
      <c r="B193" s="233"/>
      <c r="C193" s="234"/>
      <c r="D193" s="203" t="s">
        <v>155</v>
      </c>
      <c r="E193" s="235" t="s">
        <v>1</v>
      </c>
      <c r="F193" s="236" t="s">
        <v>382</v>
      </c>
      <c r="G193" s="234"/>
      <c r="H193" s="237">
        <v>3</v>
      </c>
      <c r="I193" s="238"/>
      <c r="J193" s="234"/>
      <c r="K193" s="234"/>
      <c r="L193" s="239"/>
      <c r="M193" s="240"/>
      <c r="N193" s="241"/>
      <c r="O193" s="241"/>
      <c r="P193" s="241"/>
      <c r="Q193" s="241"/>
      <c r="R193" s="241"/>
      <c r="S193" s="241"/>
      <c r="T193" s="242"/>
      <c r="AT193" s="243" t="s">
        <v>155</v>
      </c>
      <c r="AU193" s="243" t="s">
        <v>86</v>
      </c>
      <c r="AV193" s="14" t="s">
        <v>140</v>
      </c>
      <c r="AW193" s="14" t="s">
        <v>34</v>
      </c>
      <c r="AX193" s="14" t="s">
        <v>84</v>
      </c>
      <c r="AY193" s="243" t="s">
        <v>132</v>
      </c>
    </row>
    <row r="194" spans="1:65" s="2" customFormat="1" ht="16.5" customHeight="1">
      <c r="A194" s="33"/>
      <c r="B194" s="34"/>
      <c r="C194" s="219" t="s">
        <v>7</v>
      </c>
      <c r="D194" s="219" t="s">
        <v>292</v>
      </c>
      <c r="E194" s="220" t="s">
        <v>628</v>
      </c>
      <c r="F194" s="221" t="s">
        <v>629</v>
      </c>
      <c r="G194" s="222" t="s">
        <v>138</v>
      </c>
      <c r="H194" s="223">
        <v>3</v>
      </c>
      <c r="I194" s="224"/>
      <c r="J194" s="225">
        <f>ROUND(I194*H194,2)</f>
        <v>0</v>
      </c>
      <c r="K194" s="221" t="s">
        <v>139</v>
      </c>
      <c r="L194" s="226"/>
      <c r="M194" s="227" t="s">
        <v>1</v>
      </c>
      <c r="N194" s="228" t="s">
        <v>42</v>
      </c>
      <c r="O194" s="70"/>
      <c r="P194" s="199">
        <f>O194*H194</f>
        <v>0</v>
      </c>
      <c r="Q194" s="199">
        <v>0</v>
      </c>
      <c r="R194" s="199">
        <f>Q194*H194</f>
        <v>0</v>
      </c>
      <c r="S194" s="199">
        <v>0</v>
      </c>
      <c r="T194" s="200">
        <f>S194*H194</f>
        <v>0</v>
      </c>
      <c r="U194" s="33"/>
      <c r="V194" s="33"/>
      <c r="W194" s="33"/>
      <c r="X194" s="33"/>
      <c r="Y194" s="33"/>
      <c r="Z194" s="33"/>
      <c r="AA194" s="33"/>
      <c r="AB194" s="33"/>
      <c r="AC194" s="33"/>
      <c r="AD194" s="33"/>
      <c r="AE194" s="33"/>
      <c r="AR194" s="201" t="s">
        <v>295</v>
      </c>
      <c r="AT194" s="201" t="s">
        <v>292</v>
      </c>
      <c r="AU194" s="201" t="s">
        <v>86</v>
      </c>
      <c r="AY194" s="16" t="s">
        <v>132</v>
      </c>
      <c r="BE194" s="202">
        <f>IF(N194="základní",J194,0)</f>
        <v>0</v>
      </c>
      <c r="BF194" s="202">
        <f>IF(N194="snížená",J194,0)</f>
        <v>0</v>
      </c>
      <c r="BG194" s="202">
        <f>IF(N194="zákl. přenesená",J194,0)</f>
        <v>0</v>
      </c>
      <c r="BH194" s="202">
        <f>IF(N194="sníž. přenesená",J194,0)</f>
        <v>0</v>
      </c>
      <c r="BI194" s="202">
        <f>IF(N194="nulová",J194,0)</f>
        <v>0</v>
      </c>
      <c r="BJ194" s="16" t="s">
        <v>84</v>
      </c>
      <c r="BK194" s="202">
        <f>ROUND(I194*H194,2)</f>
        <v>0</v>
      </c>
      <c r="BL194" s="16" t="s">
        <v>295</v>
      </c>
      <c r="BM194" s="201" t="s">
        <v>630</v>
      </c>
    </row>
    <row r="195" spans="1:65" s="2" customFormat="1">
      <c r="A195" s="33"/>
      <c r="B195" s="34"/>
      <c r="C195" s="35"/>
      <c r="D195" s="203" t="s">
        <v>142</v>
      </c>
      <c r="E195" s="35"/>
      <c r="F195" s="204" t="s">
        <v>629</v>
      </c>
      <c r="G195" s="35"/>
      <c r="H195" s="35"/>
      <c r="I195" s="205"/>
      <c r="J195" s="35"/>
      <c r="K195" s="35"/>
      <c r="L195" s="38"/>
      <c r="M195" s="206"/>
      <c r="N195" s="207"/>
      <c r="O195" s="70"/>
      <c r="P195" s="70"/>
      <c r="Q195" s="70"/>
      <c r="R195" s="70"/>
      <c r="S195" s="70"/>
      <c r="T195" s="71"/>
      <c r="U195" s="33"/>
      <c r="V195" s="33"/>
      <c r="W195" s="33"/>
      <c r="X195" s="33"/>
      <c r="Y195" s="33"/>
      <c r="Z195" s="33"/>
      <c r="AA195" s="33"/>
      <c r="AB195" s="33"/>
      <c r="AC195" s="33"/>
      <c r="AD195" s="33"/>
      <c r="AE195" s="33"/>
      <c r="AT195" s="16" t="s">
        <v>142</v>
      </c>
      <c r="AU195" s="16" t="s">
        <v>86</v>
      </c>
    </row>
    <row r="196" spans="1:65" s="13" customFormat="1">
      <c r="B196" s="208"/>
      <c r="C196" s="209"/>
      <c r="D196" s="203" t="s">
        <v>155</v>
      </c>
      <c r="E196" s="210" t="s">
        <v>1</v>
      </c>
      <c r="F196" s="211" t="s">
        <v>626</v>
      </c>
      <c r="G196" s="209"/>
      <c r="H196" s="212">
        <v>1</v>
      </c>
      <c r="I196" s="213"/>
      <c r="J196" s="209"/>
      <c r="K196" s="209"/>
      <c r="L196" s="214"/>
      <c r="M196" s="215"/>
      <c r="N196" s="216"/>
      <c r="O196" s="216"/>
      <c r="P196" s="216"/>
      <c r="Q196" s="216"/>
      <c r="R196" s="216"/>
      <c r="S196" s="216"/>
      <c r="T196" s="217"/>
      <c r="AT196" s="218" t="s">
        <v>155</v>
      </c>
      <c r="AU196" s="218" t="s">
        <v>86</v>
      </c>
      <c r="AV196" s="13" t="s">
        <v>86</v>
      </c>
      <c r="AW196" s="13" t="s">
        <v>34</v>
      </c>
      <c r="AX196" s="13" t="s">
        <v>77</v>
      </c>
      <c r="AY196" s="218" t="s">
        <v>132</v>
      </c>
    </row>
    <row r="197" spans="1:65" s="13" customFormat="1">
      <c r="B197" s="208"/>
      <c r="C197" s="209"/>
      <c r="D197" s="203" t="s">
        <v>155</v>
      </c>
      <c r="E197" s="210" t="s">
        <v>1</v>
      </c>
      <c r="F197" s="211" t="s">
        <v>631</v>
      </c>
      <c r="G197" s="209"/>
      <c r="H197" s="212">
        <v>2</v>
      </c>
      <c r="I197" s="213"/>
      <c r="J197" s="209"/>
      <c r="K197" s="209"/>
      <c r="L197" s="214"/>
      <c r="M197" s="215"/>
      <c r="N197" s="216"/>
      <c r="O197" s="216"/>
      <c r="P197" s="216"/>
      <c r="Q197" s="216"/>
      <c r="R197" s="216"/>
      <c r="S197" s="216"/>
      <c r="T197" s="217"/>
      <c r="AT197" s="218" t="s">
        <v>155</v>
      </c>
      <c r="AU197" s="218" t="s">
        <v>86</v>
      </c>
      <c r="AV197" s="13" t="s">
        <v>86</v>
      </c>
      <c r="AW197" s="13" t="s">
        <v>34</v>
      </c>
      <c r="AX197" s="13" t="s">
        <v>77</v>
      </c>
      <c r="AY197" s="218" t="s">
        <v>132</v>
      </c>
    </row>
    <row r="198" spans="1:65" s="14" customFormat="1">
      <c r="B198" s="233"/>
      <c r="C198" s="234"/>
      <c r="D198" s="203" t="s">
        <v>155</v>
      </c>
      <c r="E198" s="235" t="s">
        <v>1</v>
      </c>
      <c r="F198" s="236" t="s">
        <v>382</v>
      </c>
      <c r="G198" s="234"/>
      <c r="H198" s="237">
        <v>3</v>
      </c>
      <c r="I198" s="238"/>
      <c r="J198" s="234"/>
      <c r="K198" s="234"/>
      <c r="L198" s="239"/>
      <c r="M198" s="240"/>
      <c r="N198" s="241"/>
      <c r="O198" s="241"/>
      <c r="P198" s="241"/>
      <c r="Q198" s="241"/>
      <c r="R198" s="241"/>
      <c r="S198" s="241"/>
      <c r="T198" s="242"/>
      <c r="AT198" s="243" t="s">
        <v>155</v>
      </c>
      <c r="AU198" s="243" t="s">
        <v>86</v>
      </c>
      <c r="AV198" s="14" t="s">
        <v>140</v>
      </c>
      <c r="AW198" s="14" t="s">
        <v>34</v>
      </c>
      <c r="AX198" s="14" t="s">
        <v>84</v>
      </c>
      <c r="AY198" s="243" t="s">
        <v>132</v>
      </c>
    </row>
    <row r="199" spans="1:65" s="2" customFormat="1" ht="21.75" customHeight="1">
      <c r="A199" s="33"/>
      <c r="B199" s="34"/>
      <c r="C199" s="219" t="s">
        <v>260</v>
      </c>
      <c r="D199" s="219" t="s">
        <v>292</v>
      </c>
      <c r="E199" s="220" t="s">
        <v>632</v>
      </c>
      <c r="F199" s="221" t="s">
        <v>633</v>
      </c>
      <c r="G199" s="222" t="s">
        <v>200</v>
      </c>
      <c r="H199" s="223">
        <v>17</v>
      </c>
      <c r="I199" s="224"/>
      <c r="J199" s="225">
        <f>ROUND(I199*H199,2)</f>
        <v>0</v>
      </c>
      <c r="K199" s="221" t="s">
        <v>139</v>
      </c>
      <c r="L199" s="226"/>
      <c r="M199" s="227" t="s">
        <v>1</v>
      </c>
      <c r="N199" s="228" t="s">
        <v>42</v>
      </c>
      <c r="O199" s="70"/>
      <c r="P199" s="199">
        <f>O199*H199</f>
        <v>0</v>
      </c>
      <c r="Q199" s="199">
        <v>0</v>
      </c>
      <c r="R199" s="199">
        <f>Q199*H199</f>
        <v>0</v>
      </c>
      <c r="S199" s="199">
        <v>0</v>
      </c>
      <c r="T199" s="200">
        <f>S199*H199</f>
        <v>0</v>
      </c>
      <c r="U199" s="33"/>
      <c r="V199" s="33"/>
      <c r="W199" s="33"/>
      <c r="X199" s="33"/>
      <c r="Y199" s="33"/>
      <c r="Z199" s="33"/>
      <c r="AA199" s="33"/>
      <c r="AB199" s="33"/>
      <c r="AC199" s="33"/>
      <c r="AD199" s="33"/>
      <c r="AE199" s="33"/>
      <c r="AR199" s="201" t="s">
        <v>295</v>
      </c>
      <c r="AT199" s="201" t="s">
        <v>292</v>
      </c>
      <c r="AU199" s="201" t="s">
        <v>86</v>
      </c>
      <c r="AY199" s="16" t="s">
        <v>132</v>
      </c>
      <c r="BE199" s="202">
        <f>IF(N199="základní",J199,0)</f>
        <v>0</v>
      </c>
      <c r="BF199" s="202">
        <f>IF(N199="snížená",J199,0)</f>
        <v>0</v>
      </c>
      <c r="BG199" s="202">
        <f>IF(N199="zákl. přenesená",J199,0)</f>
        <v>0</v>
      </c>
      <c r="BH199" s="202">
        <f>IF(N199="sníž. přenesená",J199,0)</f>
        <v>0</v>
      </c>
      <c r="BI199" s="202">
        <f>IF(N199="nulová",J199,0)</f>
        <v>0</v>
      </c>
      <c r="BJ199" s="16" t="s">
        <v>84</v>
      </c>
      <c r="BK199" s="202">
        <f>ROUND(I199*H199,2)</f>
        <v>0</v>
      </c>
      <c r="BL199" s="16" t="s">
        <v>295</v>
      </c>
      <c r="BM199" s="201" t="s">
        <v>634</v>
      </c>
    </row>
    <row r="200" spans="1:65" s="2" customFormat="1">
      <c r="A200" s="33"/>
      <c r="B200" s="34"/>
      <c r="C200" s="35"/>
      <c r="D200" s="203" t="s">
        <v>142</v>
      </c>
      <c r="E200" s="35"/>
      <c r="F200" s="204" t="s">
        <v>633</v>
      </c>
      <c r="G200" s="35"/>
      <c r="H200" s="35"/>
      <c r="I200" s="205"/>
      <c r="J200" s="35"/>
      <c r="K200" s="35"/>
      <c r="L200" s="38"/>
      <c r="M200" s="206"/>
      <c r="N200" s="207"/>
      <c r="O200" s="70"/>
      <c r="P200" s="70"/>
      <c r="Q200" s="70"/>
      <c r="R200" s="70"/>
      <c r="S200" s="70"/>
      <c r="T200" s="71"/>
      <c r="U200" s="33"/>
      <c r="V200" s="33"/>
      <c r="W200" s="33"/>
      <c r="X200" s="33"/>
      <c r="Y200" s="33"/>
      <c r="Z200" s="33"/>
      <c r="AA200" s="33"/>
      <c r="AB200" s="33"/>
      <c r="AC200" s="33"/>
      <c r="AD200" s="33"/>
      <c r="AE200" s="33"/>
      <c r="AT200" s="16" t="s">
        <v>142</v>
      </c>
      <c r="AU200" s="16" t="s">
        <v>86</v>
      </c>
    </row>
    <row r="201" spans="1:65" s="13" customFormat="1">
      <c r="B201" s="208"/>
      <c r="C201" s="209"/>
      <c r="D201" s="203" t="s">
        <v>155</v>
      </c>
      <c r="E201" s="210" t="s">
        <v>1</v>
      </c>
      <c r="F201" s="211" t="s">
        <v>635</v>
      </c>
      <c r="G201" s="209"/>
      <c r="H201" s="212">
        <v>10</v>
      </c>
      <c r="I201" s="213"/>
      <c r="J201" s="209"/>
      <c r="K201" s="209"/>
      <c r="L201" s="214"/>
      <c r="M201" s="215"/>
      <c r="N201" s="216"/>
      <c r="O201" s="216"/>
      <c r="P201" s="216"/>
      <c r="Q201" s="216"/>
      <c r="R201" s="216"/>
      <c r="S201" s="216"/>
      <c r="T201" s="217"/>
      <c r="AT201" s="218" t="s">
        <v>155</v>
      </c>
      <c r="AU201" s="218" t="s">
        <v>86</v>
      </c>
      <c r="AV201" s="13" t="s">
        <v>86</v>
      </c>
      <c r="AW201" s="13" t="s">
        <v>34</v>
      </c>
      <c r="AX201" s="13" t="s">
        <v>77</v>
      </c>
      <c r="AY201" s="218" t="s">
        <v>132</v>
      </c>
    </row>
    <row r="202" spans="1:65" s="13" customFormat="1">
      <c r="B202" s="208"/>
      <c r="C202" s="209"/>
      <c r="D202" s="203" t="s">
        <v>155</v>
      </c>
      <c r="E202" s="210" t="s">
        <v>1</v>
      </c>
      <c r="F202" s="211" t="s">
        <v>636</v>
      </c>
      <c r="G202" s="209"/>
      <c r="H202" s="212">
        <v>7</v>
      </c>
      <c r="I202" s="213"/>
      <c r="J202" s="209"/>
      <c r="K202" s="209"/>
      <c r="L202" s="214"/>
      <c r="M202" s="215"/>
      <c r="N202" s="216"/>
      <c r="O202" s="216"/>
      <c r="P202" s="216"/>
      <c r="Q202" s="216"/>
      <c r="R202" s="216"/>
      <c r="S202" s="216"/>
      <c r="T202" s="217"/>
      <c r="AT202" s="218" t="s">
        <v>155</v>
      </c>
      <c r="AU202" s="218" t="s">
        <v>86</v>
      </c>
      <c r="AV202" s="13" t="s">
        <v>86</v>
      </c>
      <c r="AW202" s="13" t="s">
        <v>34</v>
      </c>
      <c r="AX202" s="13" t="s">
        <v>77</v>
      </c>
      <c r="AY202" s="218" t="s">
        <v>132</v>
      </c>
    </row>
    <row r="203" spans="1:65" s="14" customFormat="1">
      <c r="B203" s="233"/>
      <c r="C203" s="234"/>
      <c r="D203" s="203" t="s">
        <v>155</v>
      </c>
      <c r="E203" s="235" t="s">
        <v>1</v>
      </c>
      <c r="F203" s="236" t="s">
        <v>382</v>
      </c>
      <c r="G203" s="234"/>
      <c r="H203" s="237">
        <v>17</v>
      </c>
      <c r="I203" s="238"/>
      <c r="J203" s="234"/>
      <c r="K203" s="234"/>
      <c r="L203" s="239"/>
      <c r="M203" s="240"/>
      <c r="N203" s="241"/>
      <c r="O203" s="241"/>
      <c r="P203" s="241"/>
      <c r="Q203" s="241"/>
      <c r="R203" s="241"/>
      <c r="S203" s="241"/>
      <c r="T203" s="242"/>
      <c r="AT203" s="243" t="s">
        <v>155</v>
      </c>
      <c r="AU203" s="243" t="s">
        <v>86</v>
      </c>
      <c r="AV203" s="14" t="s">
        <v>140</v>
      </c>
      <c r="AW203" s="14" t="s">
        <v>34</v>
      </c>
      <c r="AX203" s="14" t="s">
        <v>84</v>
      </c>
      <c r="AY203" s="243" t="s">
        <v>132</v>
      </c>
    </row>
    <row r="204" spans="1:65" s="2" customFormat="1" ht="16.5" customHeight="1">
      <c r="A204" s="33"/>
      <c r="B204" s="34"/>
      <c r="C204" s="190" t="s">
        <v>265</v>
      </c>
      <c r="D204" s="190" t="s">
        <v>135</v>
      </c>
      <c r="E204" s="191" t="s">
        <v>637</v>
      </c>
      <c r="F204" s="192" t="s">
        <v>638</v>
      </c>
      <c r="G204" s="193" t="s">
        <v>159</v>
      </c>
      <c r="H204" s="194">
        <v>6</v>
      </c>
      <c r="I204" s="195"/>
      <c r="J204" s="196">
        <f>ROUND(I204*H204,2)</f>
        <v>0</v>
      </c>
      <c r="K204" s="192" t="s">
        <v>139</v>
      </c>
      <c r="L204" s="38"/>
      <c r="M204" s="197" t="s">
        <v>1</v>
      </c>
      <c r="N204" s="198" t="s">
        <v>42</v>
      </c>
      <c r="O204" s="70"/>
      <c r="P204" s="199">
        <f>O204*H204</f>
        <v>0</v>
      </c>
      <c r="Q204" s="199">
        <v>0</v>
      </c>
      <c r="R204" s="199">
        <f>Q204*H204</f>
        <v>0</v>
      </c>
      <c r="S204" s="199">
        <v>0</v>
      </c>
      <c r="T204" s="200">
        <f>S204*H204</f>
        <v>0</v>
      </c>
      <c r="U204" s="33"/>
      <c r="V204" s="33"/>
      <c r="W204" s="33"/>
      <c r="X204" s="33"/>
      <c r="Y204" s="33"/>
      <c r="Z204" s="33"/>
      <c r="AA204" s="33"/>
      <c r="AB204" s="33"/>
      <c r="AC204" s="33"/>
      <c r="AD204" s="33"/>
      <c r="AE204" s="33"/>
      <c r="AR204" s="201" t="s">
        <v>140</v>
      </c>
      <c r="AT204" s="201" t="s">
        <v>135</v>
      </c>
      <c r="AU204" s="201" t="s">
        <v>86</v>
      </c>
      <c r="AY204" s="16" t="s">
        <v>132</v>
      </c>
      <c r="BE204" s="202">
        <f>IF(N204="základní",J204,0)</f>
        <v>0</v>
      </c>
      <c r="BF204" s="202">
        <f>IF(N204="snížená",J204,0)</f>
        <v>0</v>
      </c>
      <c r="BG204" s="202">
        <f>IF(N204="zákl. přenesená",J204,0)</f>
        <v>0</v>
      </c>
      <c r="BH204" s="202">
        <f>IF(N204="sníž. přenesená",J204,0)</f>
        <v>0</v>
      </c>
      <c r="BI204" s="202">
        <f>IF(N204="nulová",J204,0)</f>
        <v>0</v>
      </c>
      <c r="BJ204" s="16" t="s">
        <v>84</v>
      </c>
      <c r="BK204" s="202">
        <f>ROUND(I204*H204,2)</f>
        <v>0</v>
      </c>
      <c r="BL204" s="16" t="s">
        <v>140</v>
      </c>
      <c r="BM204" s="201" t="s">
        <v>639</v>
      </c>
    </row>
    <row r="205" spans="1:65" s="2" customFormat="1" ht="19.2">
      <c r="A205" s="33"/>
      <c r="B205" s="34"/>
      <c r="C205" s="35"/>
      <c r="D205" s="203" t="s">
        <v>142</v>
      </c>
      <c r="E205" s="35"/>
      <c r="F205" s="204" t="s">
        <v>640</v>
      </c>
      <c r="G205" s="35"/>
      <c r="H205" s="35"/>
      <c r="I205" s="205"/>
      <c r="J205" s="35"/>
      <c r="K205" s="35"/>
      <c r="L205" s="38"/>
      <c r="M205" s="206"/>
      <c r="N205" s="207"/>
      <c r="O205" s="70"/>
      <c r="P205" s="70"/>
      <c r="Q205" s="70"/>
      <c r="R205" s="70"/>
      <c r="S205" s="70"/>
      <c r="T205" s="71"/>
      <c r="U205" s="33"/>
      <c r="V205" s="33"/>
      <c r="W205" s="33"/>
      <c r="X205" s="33"/>
      <c r="Y205" s="33"/>
      <c r="Z205" s="33"/>
      <c r="AA205" s="33"/>
      <c r="AB205" s="33"/>
      <c r="AC205" s="33"/>
      <c r="AD205" s="33"/>
      <c r="AE205" s="33"/>
      <c r="AT205" s="16" t="s">
        <v>142</v>
      </c>
      <c r="AU205" s="16" t="s">
        <v>86</v>
      </c>
    </row>
    <row r="206" spans="1:65" s="2" customFormat="1" ht="16.5" customHeight="1">
      <c r="A206" s="33"/>
      <c r="B206" s="34"/>
      <c r="C206" s="219" t="s">
        <v>270</v>
      </c>
      <c r="D206" s="219" t="s">
        <v>292</v>
      </c>
      <c r="E206" s="220" t="s">
        <v>641</v>
      </c>
      <c r="F206" s="221" t="s">
        <v>642</v>
      </c>
      <c r="G206" s="222" t="s">
        <v>200</v>
      </c>
      <c r="H206" s="223">
        <v>10</v>
      </c>
      <c r="I206" s="224"/>
      <c r="J206" s="225">
        <f>ROUND(I206*H206,2)</f>
        <v>0</v>
      </c>
      <c r="K206" s="221" t="s">
        <v>139</v>
      </c>
      <c r="L206" s="226"/>
      <c r="M206" s="227" t="s">
        <v>1</v>
      </c>
      <c r="N206" s="228" t="s">
        <v>42</v>
      </c>
      <c r="O206" s="70"/>
      <c r="P206" s="199">
        <f>O206*H206</f>
        <v>0</v>
      </c>
      <c r="Q206" s="199">
        <v>0</v>
      </c>
      <c r="R206" s="199">
        <f>Q206*H206</f>
        <v>0</v>
      </c>
      <c r="S206" s="199">
        <v>0</v>
      </c>
      <c r="T206" s="200">
        <f>S206*H206</f>
        <v>0</v>
      </c>
      <c r="U206" s="33"/>
      <c r="V206" s="33"/>
      <c r="W206" s="33"/>
      <c r="X206" s="33"/>
      <c r="Y206" s="33"/>
      <c r="Z206" s="33"/>
      <c r="AA206" s="33"/>
      <c r="AB206" s="33"/>
      <c r="AC206" s="33"/>
      <c r="AD206" s="33"/>
      <c r="AE206" s="33"/>
      <c r="AR206" s="201" t="s">
        <v>295</v>
      </c>
      <c r="AT206" s="201" t="s">
        <v>292</v>
      </c>
      <c r="AU206" s="201" t="s">
        <v>86</v>
      </c>
      <c r="AY206" s="16" t="s">
        <v>132</v>
      </c>
      <c r="BE206" s="202">
        <f>IF(N206="základní",J206,0)</f>
        <v>0</v>
      </c>
      <c r="BF206" s="202">
        <f>IF(N206="snížená",J206,0)</f>
        <v>0</v>
      </c>
      <c r="BG206" s="202">
        <f>IF(N206="zákl. přenesená",J206,0)</f>
        <v>0</v>
      </c>
      <c r="BH206" s="202">
        <f>IF(N206="sníž. přenesená",J206,0)</f>
        <v>0</v>
      </c>
      <c r="BI206" s="202">
        <f>IF(N206="nulová",J206,0)</f>
        <v>0</v>
      </c>
      <c r="BJ206" s="16" t="s">
        <v>84</v>
      </c>
      <c r="BK206" s="202">
        <f>ROUND(I206*H206,2)</f>
        <v>0</v>
      </c>
      <c r="BL206" s="16" t="s">
        <v>295</v>
      </c>
      <c r="BM206" s="201" t="s">
        <v>643</v>
      </c>
    </row>
    <row r="207" spans="1:65" s="2" customFormat="1">
      <c r="A207" s="33"/>
      <c r="B207" s="34"/>
      <c r="C207" s="35"/>
      <c r="D207" s="203" t="s">
        <v>142</v>
      </c>
      <c r="E207" s="35"/>
      <c r="F207" s="204" t="s">
        <v>642</v>
      </c>
      <c r="G207" s="35"/>
      <c r="H207" s="35"/>
      <c r="I207" s="205"/>
      <c r="J207" s="35"/>
      <c r="K207" s="35"/>
      <c r="L207" s="38"/>
      <c r="M207" s="206"/>
      <c r="N207" s="207"/>
      <c r="O207" s="70"/>
      <c r="P207" s="70"/>
      <c r="Q207" s="70"/>
      <c r="R207" s="70"/>
      <c r="S207" s="70"/>
      <c r="T207" s="71"/>
      <c r="U207" s="33"/>
      <c r="V207" s="33"/>
      <c r="W207" s="33"/>
      <c r="X207" s="33"/>
      <c r="Y207" s="33"/>
      <c r="Z207" s="33"/>
      <c r="AA207" s="33"/>
      <c r="AB207" s="33"/>
      <c r="AC207" s="33"/>
      <c r="AD207" s="33"/>
      <c r="AE207" s="33"/>
      <c r="AT207" s="16" t="s">
        <v>142</v>
      </c>
      <c r="AU207" s="16" t="s">
        <v>86</v>
      </c>
    </row>
    <row r="208" spans="1:65" s="2" customFormat="1" ht="16.5" customHeight="1">
      <c r="A208" s="33"/>
      <c r="B208" s="34"/>
      <c r="C208" s="190" t="s">
        <v>275</v>
      </c>
      <c r="D208" s="190" t="s">
        <v>135</v>
      </c>
      <c r="E208" s="191" t="s">
        <v>644</v>
      </c>
      <c r="F208" s="192" t="s">
        <v>645</v>
      </c>
      <c r="G208" s="193" t="s">
        <v>159</v>
      </c>
      <c r="H208" s="194">
        <v>6</v>
      </c>
      <c r="I208" s="195"/>
      <c r="J208" s="196">
        <f>ROUND(I208*H208,2)</f>
        <v>0</v>
      </c>
      <c r="K208" s="192" t="s">
        <v>139</v>
      </c>
      <c r="L208" s="38"/>
      <c r="M208" s="197" t="s">
        <v>1</v>
      </c>
      <c r="N208" s="198" t="s">
        <v>42</v>
      </c>
      <c r="O208" s="70"/>
      <c r="P208" s="199">
        <f>O208*H208</f>
        <v>0</v>
      </c>
      <c r="Q208" s="199">
        <v>0</v>
      </c>
      <c r="R208" s="199">
        <f>Q208*H208</f>
        <v>0</v>
      </c>
      <c r="S208" s="199">
        <v>0</v>
      </c>
      <c r="T208" s="200">
        <f>S208*H208</f>
        <v>0</v>
      </c>
      <c r="U208" s="33"/>
      <c r="V208" s="33"/>
      <c r="W208" s="33"/>
      <c r="X208" s="33"/>
      <c r="Y208" s="33"/>
      <c r="Z208" s="33"/>
      <c r="AA208" s="33"/>
      <c r="AB208" s="33"/>
      <c r="AC208" s="33"/>
      <c r="AD208" s="33"/>
      <c r="AE208" s="33"/>
      <c r="AR208" s="201" t="s">
        <v>140</v>
      </c>
      <c r="AT208" s="201" t="s">
        <v>135</v>
      </c>
      <c r="AU208" s="201" t="s">
        <v>86</v>
      </c>
      <c r="AY208" s="16" t="s">
        <v>132</v>
      </c>
      <c r="BE208" s="202">
        <f>IF(N208="základní",J208,0)</f>
        <v>0</v>
      </c>
      <c r="BF208" s="202">
        <f>IF(N208="snížená",J208,0)</f>
        <v>0</v>
      </c>
      <c r="BG208" s="202">
        <f>IF(N208="zákl. přenesená",J208,0)</f>
        <v>0</v>
      </c>
      <c r="BH208" s="202">
        <f>IF(N208="sníž. přenesená",J208,0)</f>
        <v>0</v>
      </c>
      <c r="BI208" s="202">
        <f>IF(N208="nulová",J208,0)</f>
        <v>0</v>
      </c>
      <c r="BJ208" s="16" t="s">
        <v>84</v>
      </c>
      <c r="BK208" s="202">
        <f>ROUND(I208*H208,2)</f>
        <v>0</v>
      </c>
      <c r="BL208" s="16" t="s">
        <v>140</v>
      </c>
      <c r="BM208" s="201" t="s">
        <v>646</v>
      </c>
    </row>
    <row r="209" spans="1:65" s="2" customFormat="1" ht="19.2">
      <c r="A209" s="33"/>
      <c r="B209" s="34"/>
      <c r="C209" s="35"/>
      <c r="D209" s="203" t="s">
        <v>142</v>
      </c>
      <c r="E209" s="35"/>
      <c r="F209" s="204" t="s">
        <v>647</v>
      </c>
      <c r="G209" s="35"/>
      <c r="H209" s="35"/>
      <c r="I209" s="205"/>
      <c r="J209" s="35"/>
      <c r="K209" s="35"/>
      <c r="L209" s="38"/>
      <c r="M209" s="206"/>
      <c r="N209" s="207"/>
      <c r="O209" s="70"/>
      <c r="P209" s="70"/>
      <c r="Q209" s="70"/>
      <c r="R209" s="70"/>
      <c r="S209" s="70"/>
      <c r="T209" s="71"/>
      <c r="U209" s="33"/>
      <c r="V209" s="33"/>
      <c r="W209" s="33"/>
      <c r="X209" s="33"/>
      <c r="Y209" s="33"/>
      <c r="Z209" s="33"/>
      <c r="AA209" s="33"/>
      <c r="AB209" s="33"/>
      <c r="AC209" s="33"/>
      <c r="AD209" s="33"/>
      <c r="AE209" s="33"/>
      <c r="AT209" s="16" t="s">
        <v>142</v>
      </c>
      <c r="AU209" s="16" t="s">
        <v>86</v>
      </c>
    </row>
    <row r="210" spans="1:65" s="2" customFormat="1" ht="16.5" customHeight="1">
      <c r="A210" s="33"/>
      <c r="B210" s="34"/>
      <c r="C210" s="190" t="s">
        <v>280</v>
      </c>
      <c r="D210" s="190" t="s">
        <v>135</v>
      </c>
      <c r="E210" s="191" t="s">
        <v>648</v>
      </c>
      <c r="F210" s="192" t="s">
        <v>649</v>
      </c>
      <c r="G210" s="193" t="s">
        <v>138</v>
      </c>
      <c r="H210" s="194">
        <v>1</v>
      </c>
      <c r="I210" s="195"/>
      <c r="J210" s="196">
        <f>ROUND(I210*H210,2)</f>
        <v>0</v>
      </c>
      <c r="K210" s="192" t="s">
        <v>139</v>
      </c>
      <c r="L210" s="38"/>
      <c r="M210" s="197" t="s">
        <v>1</v>
      </c>
      <c r="N210" s="198" t="s">
        <v>42</v>
      </c>
      <c r="O210" s="70"/>
      <c r="P210" s="199">
        <f>O210*H210</f>
        <v>0</v>
      </c>
      <c r="Q210" s="199">
        <v>0</v>
      </c>
      <c r="R210" s="199">
        <f>Q210*H210</f>
        <v>0</v>
      </c>
      <c r="S210" s="199">
        <v>0</v>
      </c>
      <c r="T210" s="200">
        <f>S210*H210</f>
        <v>0</v>
      </c>
      <c r="U210" s="33"/>
      <c r="V210" s="33"/>
      <c r="W210" s="33"/>
      <c r="X210" s="33"/>
      <c r="Y210" s="33"/>
      <c r="Z210" s="33"/>
      <c r="AA210" s="33"/>
      <c r="AB210" s="33"/>
      <c r="AC210" s="33"/>
      <c r="AD210" s="33"/>
      <c r="AE210" s="33"/>
      <c r="AR210" s="201" t="s">
        <v>140</v>
      </c>
      <c r="AT210" s="201" t="s">
        <v>135</v>
      </c>
      <c r="AU210" s="201" t="s">
        <v>86</v>
      </c>
      <c r="AY210" s="16" t="s">
        <v>132</v>
      </c>
      <c r="BE210" s="202">
        <f>IF(N210="základní",J210,0)</f>
        <v>0</v>
      </c>
      <c r="BF210" s="202">
        <f>IF(N210="snížená",J210,0)</f>
        <v>0</v>
      </c>
      <c r="BG210" s="202">
        <f>IF(N210="zákl. přenesená",J210,0)</f>
        <v>0</v>
      </c>
      <c r="BH210" s="202">
        <f>IF(N210="sníž. přenesená",J210,0)</f>
        <v>0</v>
      </c>
      <c r="BI210" s="202">
        <f>IF(N210="nulová",J210,0)</f>
        <v>0</v>
      </c>
      <c r="BJ210" s="16" t="s">
        <v>84</v>
      </c>
      <c r="BK210" s="202">
        <f>ROUND(I210*H210,2)</f>
        <v>0</v>
      </c>
      <c r="BL210" s="16" t="s">
        <v>140</v>
      </c>
      <c r="BM210" s="201" t="s">
        <v>650</v>
      </c>
    </row>
    <row r="211" spans="1:65" s="2" customFormat="1" ht="28.8">
      <c r="A211" s="33"/>
      <c r="B211" s="34"/>
      <c r="C211" s="35"/>
      <c r="D211" s="203" t="s">
        <v>142</v>
      </c>
      <c r="E211" s="35"/>
      <c r="F211" s="204" t="s">
        <v>651</v>
      </c>
      <c r="G211" s="35"/>
      <c r="H211" s="35"/>
      <c r="I211" s="205"/>
      <c r="J211" s="35"/>
      <c r="K211" s="35"/>
      <c r="L211" s="38"/>
      <c r="M211" s="206"/>
      <c r="N211" s="207"/>
      <c r="O211" s="70"/>
      <c r="P211" s="70"/>
      <c r="Q211" s="70"/>
      <c r="R211" s="70"/>
      <c r="S211" s="70"/>
      <c r="T211" s="71"/>
      <c r="U211" s="33"/>
      <c r="V211" s="33"/>
      <c r="W211" s="33"/>
      <c r="X211" s="33"/>
      <c r="Y211" s="33"/>
      <c r="Z211" s="33"/>
      <c r="AA211" s="33"/>
      <c r="AB211" s="33"/>
      <c r="AC211" s="33"/>
      <c r="AD211" s="33"/>
      <c r="AE211" s="33"/>
      <c r="AT211" s="16" t="s">
        <v>142</v>
      </c>
      <c r="AU211" s="16" t="s">
        <v>86</v>
      </c>
    </row>
    <row r="212" spans="1:65" s="2" customFormat="1" ht="16.5" customHeight="1">
      <c r="A212" s="33"/>
      <c r="B212" s="34"/>
      <c r="C212" s="190" t="s">
        <v>285</v>
      </c>
      <c r="D212" s="190" t="s">
        <v>135</v>
      </c>
      <c r="E212" s="191" t="s">
        <v>652</v>
      </c>
      <c r="F212" s="192" t="s">
        <v>653</v>
      </c>
      <c r="G212" s="193" t="s">
        <v>138</v>
      </c>
      <c r="H212" s="194">
        <v>1</v>
      </c>
      <c r="I212" s="195"/>
      <c r="J212" s="196">
        <f>ROUND(I212*H212,2)</f>
        <v>0</v>
      </c>
      <c r="K212" s="192" t="s">
        <v>139</v>
      </c>
      <c r="L212" s="38"/>
      <c r="M212" s="197" t="s">
        <v>1</v>
      </c>
      <c r="N212" s="198" t="s">
        <v>42</v>
      </c>
      <c r="O212" s="70"/>
      <c r="P212" s="199">
        <f>O212*H212</f>
        <v>0</v>
      </c>
      <c r="Q212" s="199">
        <v>0</v>
      </c>
      <c r="R212" s="199">
        <f>Q212*H212</f>
        <v>0</v>
      </c>
      <c r="S212" s="199">
        <v>0</v>
      </c>
      <c r="T212" s="200">
        <f>S212*H212</f>
        <v>0</v>
      </c>
      <c r="U212" s="33"/>
      <c r="V212" s="33"/>
      <c r="W212" s="33"/>
      <c r="X212" s="33"/>
      <c r="Y212" s="33"/>
      <c r="Z212" s="33"/>
      <c r="AA212" s="33"/>
      <c r="AB212" s="33"/>
      <c r="AC212" s="33"/>
      <c r="AD212" s="33"/>
      <c r="AE212" s="33"/>
      <c r="AR212" s="201" t="s">
        <v>140</v>
      </c>
      <c r="AT212" s="201" t="s">
        <v>135</v>
      </c>
      <c r="AU212" s="201" t="s">
        <v>86</v>
      </c>
      <c r="AY212" s="16" t="s">
        <v>132</v>
      </c>
      <c r="BE212" s="202">
        <f>IF(N212="základní",J212,0)</f>
        <v>0</v>
      </c>
      <c r="BF212" s="202">
        <f>IF(N212="snížená",J212,0)</f>
        <v>0</v>
      </c>
      <c r="BG212" s="202">
        <f>IF(N212="zákl. přenesená",J212,0)</f>
        <v>0</v>
      </c>
      <c r="BH212" s="202">
        <f>IF(N212="sníž. přenesená",J212,0)</f>
        <v>0</v>
      </c>
      <c r="BI212" s="202">
        <f>IF(N212="nulová",J212,0)</f>
        <v>0</v>
      </c>
      <c r="BJ212" s="16" t="s">
        <v>84</v>
      </c>
      <c r="BK212" s="202">
        <f>ROUND(I212*H212,2)</f>
        <v>0</v>
      </c>
      <c r="BL212" s="16" t="s">
        <v>140</v>
      </c>
      <c r="BM212" s="201" t="s">
        <v>654</v>
      </c>
    </row>
    <row r="213" spans="1:65" s="2" customFormat="1" ht="19.2">
      <c r="A213" s="33"/>
      <c r="B213" s="34"/>
      <c r="C213" s="35"/>
      <c r="D213" s="203" t="s">
        <v>142</v>
      </c>
      <c r="E213" s="35"/>
      <c r="F213" s="204" t="s">
        <v>655</v>
      </c>
      <c r="G213" s="35"/>
      <c r="H213" s="35"/>
      <c r="I213" s="205"/>
      <c r="J213" s="35"/>
      <c r="K213" s="35"/>
      <c r="L213" s="38"/>
      <c r="M213" s="206"/>
      <c r="N213" s="207"/>
      <c r="O213" s="70"/>
      <c r="P213" s="70"/>
      <c r="Q213" s="70"/>
      <c r="R213" s="70"/>
      <c r="S213" s="70"/>
      <c r="T213" s="71"/>
      <c r="U213" s="33"/>
      <c r="V213" s="33"/>
      <c r="W213" s="33"/>
      <c r="X213" s="33"/>
      <c r="Y213" s="33"/>
      <c r="Z213" s="33"/>
      <c r="AA213" s="33"/>
      <c r="AB213" s="33"/>
      <c r="AC213" s="33"/>
      <c r="AD213" s="33"/>
      <c r="AE213" s="33"/>
      <c r="AT213" s="16" t="s">
        <v>142</v>
      </c>
      <c r="AU213" s="16" t="s">
        <v>86</v>
      </c>
    </row>
    <row r="214" spans="1:65" s="12" customFormat="1" ht="25.95" customHeight="1">
      <c r="B214" s="174"/>
      <c r="C214" s="175"/>
      <c r="D214" s="176" t="s">
        <v>76</v>
      </c>
      <c r="E214" s="177" t="s">
        <v>327</v>
      </c>
      <c r="F214" s="177" t="s">
        <v>328</v>
      </c>
      <c r="G214" s="175"/>
      <c r="H214" s="175"/>
      <c r="I214" s="178"/>
      <c r="J214" s="179">
        <f>BK214</f>
        <v>0</v>
      </c>
      <c r="K214" s="175"/>
      <c r="L214" s="180"/>
      <c r="M214" s="181"/>
      <c r="N214" s="182"/>
      <c r="O214" s="182"/>
      <c r="P214" s="183">
        <f>SUM(P215:P235)</f>
        <v>0</v>
      </c>
      <c r="Q214" s="182"/>
      <c r="R214" s="183">
        <f>SUM(R215:R235)</f>
        <v>0</v>
      </c>
      <c r="S214" s="182"/>
      <c r="T214" s="184">
        <f>SUM(T215:T235)</f>
        <v>0</v>
      </c>
      <c r="AR214" s="185" t="s">
        <v>140</v>
      </c>
      <c r="AT214" s="186" t="s">
        <v>76</v>
      </c>
      <c r="AU214" s="186" t="s">
        <v>77</v>
      </c>
      <c r="AY214" s="185" t="s">
        <v>132</v>
      </c>
      <c r="BK214" s="187">
        <f>SUM(BK215:BK235)</f>
        <v>0</v>
      </c>
    </row>
    <row r="215" spans="1:65" s="2" customFormat="1" ht="16.5" customHeight="1">
      <c r="A215" s="33"/>
      <c r="B215" s="34"/>
      <c r="C215" s="190" t="s">
        <v>291</v>
      </c>
      <c r="D215" s="190" t="s">
        <v>135</v>
      </c>
      <c r="E215" s="191" t="s">
        <v>656</v>
      </c>
      <c r="F215" s="192" t="s">
        <v>657</v>
      </c>
      <c r="G215" s="193" t="s">
        <v>152</v>
      </c>
      <c r="H215" s="194">
        <v>0.4</v>
      </c>
      <c r="I215" s="195"/>
      <c r="J215" s="196">
        <f>ROUND(I215*H215,2)</f>
        <v>0</v>
      </c>
      <c r="K215" s="192" t="s">
        <v>139</v>
      </c>
      <c r="L215" s="38"/>
      <c r="M215" s="197" t="s">
        <v>1</v>
      </c>
      <c r="N215" s="198" t="s">
        <v>42</v>
      </c>
      <c r="O215" s="70"/>
      <c r="P215" s="199">
        <f>O215*H215</f>
        <v>0</v>
      </c>
      <c r="Q215" s="199">
        <v>0</v>
      </c>
      <c r="R215" s="199">
        <f>Q215*H215</f>
        <v>0</v>
      </c>
      <c r="S215" s="199">
        <v>0</v>
      </c>
      <c r="T215" s="200">
        <f>S215*H215</f>
        <v>0</v>
      </c>
      <c r="U215" s="33"/>
      <c r="V215" s="33"/>
      <c r="W215" s="33"/>
      <c r="X215" s="33"/>
      <c r="Y215" s="33"/>
      <c r="Z215" s="33"/>
      <c r="AA215" s="33"/>
      <c r="AB215" s="33"/>
      <c r="AC215" s="33"/>
      <c r="AD215" s="33"/>
      <c r="AE215" s="33"/>
      <c r="AR215" s="201" t="s">
        <v>332</v>
      </c>
      <c r="AT215" s="201" t="s">
        <v>135</v>
      </c>
      <c r="AU215" s="201" t="s">
        <v>84</v>
      </c>
      <c r="AY215" s="16" t="s">
        <v>132</v>
      </c>
      <c r="BE215" s="202">
        <f>IF(N215="základní",J215,0)</f>
        <v>0</v>
      </c>
      <c r="BF215" s="202">
        <f>IF(N215="snížená",J215,0)</f>
        <v>0</v>
      </c>
      <c r="BG215" s="202">
        <f>IF(N215="zákl. přenesená",J215,0)</f>
        <v>0</v>
      </c>
      <c r="BH215" s="202">
        <f>IF(N215="sníž. přenesená",J215,0)</f>
        <v>0</v>
      </c>
      <c r="BI215" s="202">
        <f>IF(N215="nulová",J215,0)</f>
        <v>0</v>
      </c>
      <c r="BJ215" s="16" t="s">
        <v>84</v>
      </c>
      <c r="BK215" s="202">
        <f>ROUND(I215*H215,2)</f>
        <v>0</v>
      </c>
      <c r="BL215" s="16" t="s">
        <v>332</v>
      </c>
      <c r="BM215" s="201" t="s">
        <v>658</v>
      </c>
    </row>
    <row r="216" spans="1:65" s="2" customFormat="1" ht="28.8">
      <c r="A216" s="33"/>
      <c r="B216" s="34"/>
      <c r="C216" s="35"/>
      <c r="D216" s="203" t="s">
        <v>142</v>
      </c>
      <c r="E216" s="35"/>
      <c r="F216" s="204" t="s">
        <v>659</v>
      </c>
      <c r="G216" s="35"/>
      <c r="H216" s="35"/>
      <c r="I216" s="205"/>
      <c r="J216" s="35"/>
      <c r="K216" s="35"/>
      <c r="L216" s="38"/>
      <c r="M216" s="206"/>
      <c r="N216" s="207"/>
      <c r="O216" s="70"/>
      <c r="P216" s="70"/>
      <c r="Q216" s="70"/>
      <c r="R216" s="70"/>
      <c r="S216" s="70"/>
      <c r="T216" s="71"/>
      <c r="U216" s="33"/>
      <c r="V216" s="33"/>
      <c r="W216" s="33"/>
      <c r="X216" s="33"/>
      <c r="Y216" s="33"/>
      <c r="Z216" s="33"/>
      <c r="AA216" s="33"/>
      <c r="AB216" s="33"/>
      <c r="AC216" s="33"/>
      <c r="AD216" s="33"/>
      <c r="AE216" s="33"/>
      <c r="AT216" s="16" t="s">
        <v>142</v>
      </c>
      <c r="AU216" s="16" t="s">
        <v>84</v>
      </c>
    </row>
    <row r="217" spans="1:65" s="13" customFormat="1">
      <c r="B217" s="208"/>
      <c r="C217" s="209"/>
      <c r="D217" s="203" t="s">
        <v>155</v>
      </c>
      <c r="E217" s="210" t="s">
        <v>1</v>
      </c>
      <c r="F217" s="211" t="s">
        <v>660</v>
      </c>
      <c r="G217" s="209"/>
      <c r="H217" s="212">
        <v>0.4</v>
      </c>
      <c r="I217" s="213"/>
      <c r="J217" s="209"/>
      <c r="K217" s="209"/>
      <c r="L217" s="214"/>
      <c r="M217" s="215"/>
      <c r="N217" s="216"/>
      <c r="O217" s="216"/>
      <c r="P217" s="216"/>
      <c r="Q217" s="216"/>
      <c r="R217" s="216"/>
      <c r="S217" s="216"/>
      <c r="T217" s="217"/>
      <c r="AT217" s="218" t="s">
        <v>155</v>
      </c>
      <c r="AU217" s="218" t="s">
        <v>84</v>
      </c>
      <c r="AV217" s="13" t="s">
        <v>86</v>
      </c>
      <c r="AW217" s="13" t="s">
        <v>34</v>
      </c>
      <c r="AX217" s="13" t="s">
        <v>77</v>
      </c>
      <c r="AY217" s="218" t="s">
        <v>132</v>
      </c>
    </row>
    <row r="218" spans="1:65" s="14" customFormat="1">
      <c r="B218" s="233"/>
      <c r="C218" s="234"/>
      <c r="D218" s="203" t="s">
        <v>155</v>
      </c>
      <c r="E218" s="235" t="s">
        <v>1</v>
      </c>
      <c r="F218" s="236" t="s">
        <v>382</v>
      </c>
      <c r="G218" s="234"/>
      <c r="H218" s="237">
        <v>0.4</v>
      </c>
      <c r="I218" s="238"/>
      <c r="J218" s="234"/>
      <c r="K218" s="234"/>
      <c r="L218" s="239"/>
      <c r="M218" s="240"/>
      <c r="N218" s="241"/>
      <c r="O218" s="241"/>
      <c r="P218" s="241"/>
      <c r="Q218" s="241"/>
      <c r="R218" s="241"/>
      <c r="S218" s="241"/>
      <c r="T218" s="242"/>
      <c r="AT218" s="243" t="s">
        <v>155</v>
      </c>
      <c r="AU218" s="243" t="s">
        <v>84</v>
      </c>
      <c r="AV218" s="14" t="s">
        <v>140</v>
      </c>
      <c r="AW218" s="14" t="s">
        <v>34</v>
      </c>
      <c r="AX218" s="14" t="s">
        <v>84</v>
      </c>
      <c r="AY218" s="243" t="s">
        <v>132</v>
      </c>
    </row>
    <row r="219" spans="1:65" s="2" customFormat="1" ht="16.5" customHeight="1">
      <c r="A219" s="33"/>
      <c r="B219" s="34"/>
      <c r="C219" s="190" t="s">
        <v>298</v>
      </c>
      <c r="D219" s="190" t="s">
        <v>135</v>
      </c>
      <c r="E219" s="191" t="s">
        <v>661</v>
      </c>
      <c r="F219" s="192" t="s">
        <v>662</v>
      </c>
      <c r="G219" s="193" t="s">
        <v>152</v>
      </c>
      <c r="H219" s="194">
        <v>2.4E-2</v>
      </c>
      <c r="I219" s="195"/>
      <c r="J219" s="196">
        <f>ROUND(I219*H219,2)</f>
        <v>0</v>
      </c>
      <c r="K219" s="192" t="s">
        <v>139</v>
      </c>
      <c r="L219" s="38"/>
      <c r="M219" s="197" t="s">
        <v>1</v>
      </c>
      <c r="N219" s="198" t="s">
        <v>42</v>
      </c>
      <c r="O219" s="70"/>
      <c r="P219" s="199">
        <f>O219*H219</f>
        <v>0</v>
      </c>
      <c r="Q219" s="199">
        <v>0</v>
      </c>
      <c r="R219" s="199">
        <f>Q219*H219</f>
        <v>0</v>
      </c>
      <c r="S219" s="199">
        <v>0</v>
      </c>
      <c r="T219" s="200">
        <f>S219*H219</f>
        <v>0</v>
      </c>
      <c r="U219" s="33"/>
      <c r="V219" s="33"/>
      <c r="W219" s="33"/>
      <c r="X219" s="33"/>
      <c r="Y219" s="33"/>
      <c r="Z219" s="33"/>
      <c r="AA219" s="33"/>
      <c r="AB219" s="33"/>
      <c r="AC219" s="33"/>
      <c r="AD219" s="33"/>
      <c r="AE219" s="33"/>
      <c r="AR219" s="201" t="s">
        <v>332</v>
      </c>
      <c r="AT219" s="201" t="s">
        <v>135</v>
      </c>
      <c r="AU219" s="201" t="s">
        <v>84</v>
      </c>
      <c r="AY219" s="16" t="s">
        <v>132</v>
      </c>
      <c r="BE219" s="202">
        <f>IF(N219="základní",J219,0)</f>
        <v>0</v>
      </c>
      <c r="BF219" s="202">
        <f>IF(N219="snížená",J219,0)</f>
        <v>0</v>
      </c>
      <c r="BG219" s="202">
        <f>IF(N219="zákl. přenesená",J219,0)</f>
        <v>0</v>
      </c>
      <c r="BH219" s="202">
        <f>IF(N219="sníž. přenesená",J219,0)</f>
        <v>0</v>
      </c>
      <c r="BI219" s="202">
        <f>IF(N219="nulová",J219,0)</f>
        <v>0</v>
      </c>
      <c r="BJ219" s="16" t="s">
        <v>84</v>
      </c>
      <c r="BK219" s="202">
        <f>ROUND(I219*H219,2)</f>
        <v>0</v>
      </c>
      <c r="BL219" s="16" t="s">
        <v>332</v>
      </c>
      <c r="BM219" s="201" t="s">
        <v>663</v>
      </c>
    </row>
    <row r="220" spans="1:65" s="2" customFormat="1" ht="28.8">
      <c r="A220" s="33"/>
      <c r="B220" s="34"/>
      <c r="C220" s="35"/>
      <c r="D220" s="203" t="s">
        <v>142</v>
      </c>
      <c r="E220" s="35"/>
      <c r="F220" s="204" t="s">
        <v>664</v>
      </c>
      <c r="G220" s="35"/>
      <c r="H220" s="35"/>
      <c r="I220" s="205"/>
      <c r="J220" s="35"/>
      <c r="K220" s="35"/>
      <c r="L220" s="38"/>
      <c r="M220" s="206"/>
      <c r="N220" s="207"/>
      <c r="O220" s="70"/>
      <c r="P220" s="70"/>
      <c r="Q220" s="70"/>
      <c r="R220" s="70"/>
      <c r="S220" s="70"/>
      <c r="T220" s="71"/>
      <c r="U220" s="33"/>
      <c r="V220" s="33"/>
      <c r="W220" s="33"/>
      <c r="X220" s="33"/>
      <c r="Y220" s="33"/>
      <c r="Z220" s="33"/>
      <c r="AA220" s="33"/>
      <c r="AB220" s="33"/>
      <c r="AC220" s="33"/>
      <c r="AD220" s="33"/>
      <c r="AE220" s="33"/>
      <c r="AT220" s="16" t="s">
        <v>142</v>
      </c>
      <c r="AU220" s="16" t="s">
        <v>84</v>
      </c>
    </row>
    <row r="221" spans="1:65" s="13" customFormat="1">
      <c r="B221" s="208"/>
      <c r="C221" s="209"/>
      <c r="D221" s="203" t="s">
        <v>155</v>
      </c>
      <c r="E221" s="210" t="s">
        <v>1</v>
      </c>
      <c r="F221" s="211" t="s">
        <v>665</v>
      </c>
      <c r="G221" s="209"/>
      <c r="H221" s="212">
        <v>2.4E-2</v>
      </c>
      <c r="I221" s="213"/>
      <c r="J221" s="209"/>
      <c r="K221" s="209"/>
      <c r="L221" s="214"/>
      <c r="M221" s="215"/>
      <c r="N221" s="216"/>
      <c r="O221" s="216"/>
      <c r="P221" s="216"/>
      <c r="Q221" s="216"/>
      <c r="R221" s="216"/>
      <c r="S221" s="216"/>
      <c r="T221" s="217"/>
      <c r="AT221" s="218" t="s">
        <v>155</v>
      </c>
      <c r="AU221" s="218" t="s">
        <v>84</v>
      </c>
      <c r="AV221" s="13" t="s">
        <v>86</v>
      </c>
      <c r="AW221" s="13" t="s">
        <v>34</v>
      </c>
      <c r="AX221" s="13" t="s">
        <v>77</v>
      </c>
      <c r="AY221" s="218" t="s">
        <v>132</v>
      </c>
    </row>
    <row r="222" spans="1:65" s="14" customFormat="1">
      <c r="B222" s="233"/>
      <c r="C222" s="234"/>
      <c r="D222" s="203" t="s">
        <v>155</v>
      </c>
      <c r="E222" s="235" t="s">
        <v>1</v>
      </c>
      <c r="F222" s="236" t="s">
        <v>382</v>
      </c>
      <c r="G222" s="234"/>
      <c r="H222" s="237">
        <v>2.4E-2</v>
      </c>
      <c r="I222" s="238"/>
      <c r="J222" s="234"/>
      <c r="K222" s="234"/>
      <c r="L222" s="239"/>
      <c r="M222" s="240"/>
      <c r="N222" s="241"/>
      <c r="O222" s="241"/>
      <c r="P222" s="241"/>
      <c r="Q222" s="241"/>
      <c r="R222" s="241"/>
      <c r="S222" s="241"/>
      <c r="T222" s="242"/>
      <c r="AT222" s="243" t="s">
        <v>155</v>
      </c>
      <c r="AU222" s="243" t="s">
        <v>84</v>
      </c>
      <c r="AV222" s="14" t="s">
        <v>140</v>
      </c>
      <c r="AW222" s="14" t="s">
        <v>34</v>
      </c>
      <c r="AX222" s="14" t="s">
        <v>84</v>
      </c>
      <c r="AY222" s="243" t="s">
        <v>132</v>
      </c>
    </row>
    <row r="223" spans="1:65" s="2" customFormat="1" ht="24.15" customHeight="1">
      <c r="A223" s="33"/>
      <c r="B223" s="34"/>
      <c r="C223" s="190" t="s">
        <v>303</v>
      </c>
      <c r="D223" s="190" t="s">
        <v>135</v>
      </c>
      <c r="E223" s="191" t="s">
        <v>666</v>
      </c>
      <c r="F223" s="192" t="s">
        <v>667</v>
      </c>
      <c r="G223" s="193" t="s">
        <v>152</v>
      </c>
      <c r="H223" s="194">
        <v>0.42399999999999999</v>
      </c>
      <c r="I223" s="195"/>
      <c r="J223" s="196">
        <f>ROUND(I223*H223,2)</f>
        <v>0</v>
      </c>
      <c r="K223" s="192" t="s">
        <v>139</v>
      </c>
      <c r="L223" s="38"/>
      <c r="M223" s="197" t="s">
        <v>1</v>
      </c>
      <c r="N223" s="198" t="s">
        <v>42</v>
      </c>
      <c r="O223" s="70"/>
      <c r="P223" s="199">
        <f>O223*H223</f>
        <v>0</v>
      </c>
      <c r="Q223" s="199">
        <v>0</v>
      </c>
      <c r="R223" s="199">
        <f>Q223*H223</f>
        <v>0</v>
      </c>
      <c r="S223" s="199">
        <v>0</v>
      </c>
      <c r="T223" s="200">
        <f>S223*H223</f>
        <v>0</v>
      </c>
      <c r="U223" s="33"/>
      <c r="V223" s="33"/>
      <c r="W223" s="33"/>
      <c r="X223" s="33"/>
      <c r="Y223" s="33"/>
      <c r="Z223" s="33"/>
      <c r="AA223" s="33"/>
      <c r="AB223" s="33"/>
      <c r="AC223" s="33"/>
      <c r="AD223" s="33"/>
      <c r="AE223" s="33"/>
      <c r="AR223" s="201" t="s">
        <v>332</v>
      </c>
      <c r="AT223" s="201" t="s">
        <v>135</v>
      </c>
      <c r="AU223" s="201" t="s">
        <v>84</v>
      </c>
      <c r="AY223" s="16" t="s">
        <v>132</v>
      </c>
      <c r="BE223" s="202">
        <f>IF(N223="základní",J223,0)</f>
        <v>0</v>
      </c>
      <c r="BF223" s="202">
        <f>IF(N223="snížená",J223,0)</f>
        <v>0</v>
      </c>
      <c r="BG223" s="202">
        <f>IF(N223="zákl. přenesená",J223,0)</f>
        <v>0</v>
      </c>
      <c r="BH223" s="202">
        <f>IF(N223="sníž. přenesená",J223,0)</f>
        <v>0</v>
      </c>
      <c r="BI223" s="202">
        <f>IF(N223="nulová",J223,0)</f>
        <v>0</v>
      </c>
      <c r="BJ223" s="16" t="s">
        <v>84</v>
      </c>
      <c r="BK223" s="202">
        <f>ROUND(I223*H223,2)</f>
        <v>0</v>
      </c>
      <c r="BL223" s="16" t="s">
        <v>332</v>
      </c>
      <c r="BM223" s="201" t="s">
        <v>668</v>
      </c>
    </row>
    <row r="224" spans="1:65" s="2" customFormat="1" ht="38.4">
      <c r="A224" s="33"/>
      <c r="B224" s="34"/>
      <c r="C224" s="35"/>
      <c r="D224" s="203" t="s">
        <v>142</v>
      </c>
      <c r="E224" s="35"/>
      <c r="F224" s="204" t="s">
        <v>669</v>
      </c>
      <c r="G224" s="35"/>
      <c r="H224" s="35"/>
      <c r="I224" s="205"/>
      <c r="J224" s="35"/>
      <c r="K224" s="35"/>
      <c r="L224" s="38"/>
      <c r="M224" s="206"/>
      <c r="N224" s="207"/>
      <c r="O224" s="70"/>
      <c r="P224" s="70"/>
      <c r="Q224" s="70"/>
      <c r="R224" s="70"/>
      <c r="S224" s="70"/>
      <c r="T224" s="71"/>
      <c r="U224" s="33"/>
      <c r="V224" s="33"/>
      <c r="W224" s="33"/>
      <c r="X224" s="33"/>
      <c r="Y224" s="33"/>
      <c r="Z224" s="33"/>
      <c r="AA224" s="33"/>
      <c r="AB224" s="33"/>
      <c r="AC224" s="33"/>
      <c r="AD224" s="33"/>
      <c r="AE224" s="33"/>
      <c r="AT224" s="16" t="s">
        <v>142</v>
      </c>
      <c r="AU224" s="16" t="s">
        <v>84</v>
      </c>
    </row>
    <row r="225" spans="1:65" s="13" customFormat="1">
      <c r="B225" s="208"/>
      <c r="C225" s="209"/>
      <c r="D225" s="203" t="s">
        <v>155</v>
      </c>
      <c r="E225" s="210" t="s">
        <v>1</v>
      </c>
      <c r="F225" s="211" t="s">
        <v>670</v>
      </c>
      <c r="G225" s="209"/>
      <c r="H225" s="212">
        <v>0.4</v>
      </c>
      <c r="I225" s="213"/>
      <c r="J225" s="209"/>
      <c r="K225" s="209"/>
      <c r="L225" s="214"/>
      <c r="M225" s="215"/>
      <c r="N225" s="216"/>
      <c r="O225" s="216"/>
      <c r="P225" s="216"/>
      <c r="Q225" s="216"/>
      <c r="R225" s="216"/>
      <c r="S225" s="216"/>
      <c r="T225" s="217"/>
      <c r="AT225" s="218" t="s">
        <v>155</v>
      </c>
      <c r="AU225" s="218" t="s">
        <v>84</v>
      </c>
      <c r="AV225" s="13" t="s">
        <v>86</v>
      </c>
      <c r="AW225" s="13" t="s">
        <v>34</v>
      </c>
      <c r="AX225" s="13" t="s">
        <v>77</v>
      </c>
      <c r="AY225" s="218" t="s">
        <v>132</v>
      </c>
    </row>
    <row r="226" spans="1:65" s="13" customFormat="1">
      <c r="B226" s="208"/>
      <c r="C226" s="209"/>
      <c r="D226" s="203" t="s">
        <v>155</v>
      </c>
      <c r="E226" s="210" t="s">
        <v>1</v>
      </c>
      <c r="F226" s="211" t="s">
        <v>671</v>
      </c>
      <c r="G226" s="209"/>
      <c r="H226" s="212">
        <v>2.4E-2</v>
      </c>
      <c r="I226" s="213"/>
      <c r="J226" s="209"/>
      <c r="K226" s="209"/>
      <c r="L226" s="214"/>
      <c r="M226" s="215"/>
      <c r="N226" s="216"/>
      <c r="O226" s="216"/>
      <c r="P226" s="216"/>
      <c r="Q226" s="216"/>
      <c r="R226" s="216"/>
      <c r="S226" s="216"/>
      <c r="T226" s="217"/>
      <c r="AT226" s="218" t="s">
        <v>155</v>
      </c>
      <c r="AU226" s="218" t="s">
        <v>84</v>
      </c>
      <c r="AV226" s="13" t="s">
        <v>86</v>
      </c>
      <c r="AW226" s="13" t="s">
        <v>34</v>
      </c>
      <c r="AX226" s="13" t="s">
        <v>77</v>
      </c>
      <c r="AY226" s="218" t="s">
        <v>132</v>
      </c>
    </row>
    <row r="227" spans="1:65" s="14" customFormat="1">
      <c r="B227" s="233"/>
      <c r="C227" s="234"/>
      <c r="D227" s="203" t="s">
        <v>155</v>
      </c>
      <c r="E227" s="235" t="s">
        <v>1</v>
      </c>
      <c r="F227" s="236" t="s">
        <v>382</v>
      </c>
      <c r="G227" s="234"/>
      <c r="H227" s="237">
        <v>0.42399999999999999</v>
      </c>
      <c r="I227" s="238"/>
      <c r="J227" s="234"/>
      <c r="K227" s="234"/>
      <c r="L227" s="239"/>
      <c r="M227" s="240"/>
      <c r="N227" s="241"/>
      <c r="O227" s="241"/>
      <c r="P227" s="241"/>
      <c r="Q227" s="241"/>
      <c r="R227" s="241"/>
      <c r="S227" s="241"/>
      <c r="T227" s="242"/>
      <c r="AT227" s="243" t="s">
        <v>155</v>
      </c>
      <c r="AU227" s="243" t="s">
        <v>84</v>
      </c>
      <c r="AV227" s="14" t="s">
        <v>140</v>
      </c>
      <c r="AW227" s="14" t="s">
        <v>34</v>
      </c>
      <c r="AX227" s="14" t="s">
        <v>84</v>
      </c>
      <c r="AY227" s="243" t="s">
        <v>132</v>
      </c>
    </row>
    <row r="228" spans="1:65" s="2" customFormat="1" ht="16.5" customHeight="1">
      <c r="A228" s="33"/>
      <c r="B228" s="34"/>
      <c r="C228" s="190" t="s">
        <v>308</v>
      </c>
      <c r="D228" s="190" t="s">
        <v>135</v>
      </c>
      <c r="E228" s="191" t="s">
        <v>672</v>
      </c>
      <c r="F228" s="192" t="s">
        <v>673</v>
      </c>
      <c r="G228" s="193" t="s">
        <v>152</v>
      </c>
      <c r="H228" s="194">
        <v>0.4</v>
      </c>
      <c r="I228" s="195"/>
      <c r="J228" s="196">
        <f>ROUND(I228*H228,2)</f>
        <v>0</v>
      </c>
      <c r="K228" s="192" t="s">
        <v>139</v>
      </c>
      <c r="L228" s="38"/>
      <c r="M228" s="197" t="s">
        <v>1</v>
      </c>
      <c r="N228" s="198" t="s">
        <v>42</v>
      </c>
      <c r="O228" s="70"/>
      <c r="P228" s="199">
        <f>O228*H228</f>
        <v>0</v>
      </c>
      <c r="Q228" s="199">
        <v>0</v>
      </c>
      <c r="R228" s="199">
        <f>Q228*H228</f>
        <v>0</v>
      </c>
      <c r="S228" s="199">
        <v>0</v>
      </c>
      <c r="T228" s="200">
        <f>S228*H228</f>
        <v>0</v>
      </c>
      <c r="U228" s="33"/>
      <c r="V228" s="33"/>
      <c r="W228" s="33"/>
      <c r="X228" s="33"/>
      <c r="Y228" s="33"/>
      <c r="Z228" s="33"/>
      <c r="AA228" s="33"/>
      <c r="AB228" s="33"/>
      <c r="AC228" s="33"/>
      <c r="AD228" s="33"/>
      <c r="AE228" s="33"/>
      <c r="AR228" s="201" t="s">
        <v>332</v>
      </c>
      <c r="AT228" s="201" t="s">
        <v>135</v>
      </c>
      <c r="AU228" s="201" t="s">
        <v>84</v>
      </c>
      <c r="AY228" s="16" t="s">
        <v>132</v>
      </c>
      <c r="BE228" s="202">
        <f>IF(N228="základní",J228,0)</f>
        <v>0</v>
      </c>
      <c r="BF228" s="202">
        <f>IF(N228="snížená",J228,0)</f>
        <v>0</v>
      </c>
      <c r="BG228" s="202">
        <f>IF(N228="zákl. přenesená",J228,0)</f>
        <v>0</v>
      </c>
      <c r="BH228" s="202">
        <f>IF(N228="sníž. přenesená",J228,0)</f>
        <v>0</v>
      </c>
      <c r="BI228" s="202">
        <f>IF(N228="nulová",J228,0)</f>
        <v>0</v>
      </c>
      <c r="BJ228" s="16" t="s">
        <v>84</v>
      </c>
      <c r="BK228" s="202">
        <f>ROUND(I228*H228,2)</f>
        <v>0</v>
      </c>
      <c r="BL228" s="16" t="s">
        <v>332</v>
      </c>
      <c r="BM228" s="201" t="s">
        <v>674</v>
      </c>
    </row>
    <row r="229" spans="1:65" s="2" customFormat="1" ht="38.4">
      <c r="A229" s="33"/>
      <c r="B229" s="34"/>
      <c r="C229" s="35"/>
      <c r="D229" s="203" t="s">
        <v>142</v>
      </c>
      <c r="E229" s="35"/>
      <c r="F229" s="204" t="s">
        <v>675</v>
      </c>
      <c r="G229" s="35"/>
      <c r="H229" s="35"/>
      <c r="I229" s="205"/>
      <c r="J229" s="35"/>
      <c r="K229" s="35"/>
      <c r="L229" s="38"/>
      <c r="M229" s="206"/>
      <c r="N229" s="207"/>
      <c r="O229" s="70"/>
      <c r="P229" s="70"/>
      <c r="Q229" s="70"/>
      <c r="R229" s="70"/>
      <c r="S229" s="70"/>
      <c r="T229" s="71"/>
      <c r="U229" s="33"/>
      <c r="V229" s="33"/>
      <c r="W229" s="33"/>
      <c r="X229" s="33"/>
      <c r="Y229" s="33"/>
      <c r="Z229" s="33"/>
      <c r="AA229" s="33"/>
      <c r="AB229" s="33"/>
      <c r="AC229" s="33"/>
      <c r="AD229" s="33"/>
      <c r="AE229" s="33"/>
      <c r="AT229" s="16" t="s">
        <v>142</v>
      </c>
      <c r="AU229" s="16" t="s">
        <v>84</v>
      </c>
    </row>
    <row r="230" spans="1:65" s="13" customFormat="1">
      <c r="B230" s="208"/>
      <c r="C230" s="209"/>
      <c r="D230" s="203" t="s">
        <v>155</v>
      </c>
      <c r="E230" s="210" t="s">
        <v>1</v>
      </c>
      <c r="F230" s="211" t="s">
        <v>670</v>
      </c>
      <c r="G230" s="209"/>
      <c r="H230" s="212">
        <v>0.4</v>
      </c>
      <c r="I230" s="213"/>
      <c r="J230" s="209"/>
      <c r="K230" s="209"/>
      <c r="L230" s="214"/>
      <c r="M230" s="215"/>
      <c r="N230" s="216"/>
      <c r="O230" s="216"/>
      <c r="P230" s="216"/>
      <c r="Q230" s="216"/>
      <c r="R230" s="216"/>
      <c r="S230" s="216"/>
      <c r="T230" s="217"/>
      <c r="AT230" s="218" t="s">
        <v>155</v>
      </c>
      <c r="AU230" s="218" t="s">
        <v>84</v>
      </c>
      <c r="AV230" s="13" t="s">
        <v>86</v>
      </c>
      <c r="AW230" s="13" t="s">
        <v>34</v>
      </c>
      <c r="AX230" s="13" t="s">
        <v>77</v>
      </c>
      <c r="AY230" s="218" t="s">
        <v>132</v>
      </c>
    </row>
    <row r="231" spans="1:65" s="14" customFormat="1">
      <c r="B231" s="233"/>
      <c r="C231" s="234"/>
      <c r="D231" s="203" t="s">
        <v>155</v>
      </c>
      <c r="E231" s="235" t="s">
        <v>1</v>
      </c>
      <c r="F231" s="236" t="s">
        <v>382</v>
      </c>
      <c r="G231" s="234"/>
      <c r="H231" s="237">
        <v>0.4</v>
      </c>
      <c r="I231" s="238"/>
      <c r="J231" s="234"/>
      <c r="K231" s="234"/>
      <c r="L231" s="239"/>
      <c r="M231" s="240"/>
      <c r="N231" s="241"/>
      <c r="O231" s="241"/>
      <c r="P231" s="241"/>
      <c r="Q231" s="241"/>
      <c r="R231" s="241"/>
      <c r="S231" s="241"/>
      <c r="T231" s="242"/>
      <c r="AT231" s="243" t="s">
        <v>155</v>
      </c>
      <c r="AU231" s="243" t="s">
        <v>84</v>
      </c>
      <c r="AV231" s="14" t="s">
        <v>140</v>
      </c>
      <c r="AW231" s="14" t="s">
        <v>34</v>
      </c>
      <c r="AX231" s="14" t="s">
        <v>84</v>
      </c>
      <c r="AY231" s="243" t="s">
        <v>132</v>
      </c>
    </row>
    <row r="232" spans="1:65" s="2" customFormat="1" ht="16.5" customHeight="1">
      <c r="A232" s="33"/>
      <c r="B232" s="34"/>
      <c r="C232" s="190" t="s">
        <v>312</v>
      </c>
      <c r="D232" s="190" t="s">
        <v>135</v>
      </c>
      <c r="E232" s="191" t="s">
        <v>330</v>
      </c>
      <c r="F232" s="192" t="s">
        <v>331</v>
      </c>
      <c r="G232" s="193" t="s">
        <v>152</v>
      </c>
      <c r="H232" s="194">
        <v>2.4E-2</v>
      </c>
      <c r="I232" s="195"/>
      <c r="J232" s="196">
        <f>ROUND(I232*H232,2)</f>
        <v>0</v>
      </c>
      <c r="K232" s="192" t="s">
        <v>139</v>
      </c>
      <c r="L232" s="38"/>
      <c r="M232" s="197" t="s">
        <v>1</v>
      </c>
      <c r="N232" s="198" t="s">
        <v>42</v>
      </c>
      <c r="O232" s="70"/>
      <c r="P232" s="199">
        <f>O232*H232</f>
        <v>0</v>
      </c>
      <c r="Q232" s="199">
        <v>0</v>
      </c>
      <c r="R232" s="199">
        <f>Q232*H232</f>
        <v>0</v>
      </c>
      <c r="S232" s="199">
        <v>0</v>
      </c>
      <c r="T232" s="200">
        <f>S232*H232</f>
        <v>0</v>
      </c>
      <c r="U232" s="33"/>
      <c r="V232" s="33"/>
      <c r="W232" s="33"/>
      <c r="X232" s="33"/>
      <c r="Y232" s="33"/>
      <c r="Z232" s="33"/>
      <c r="AA232" s="33"/>
      <c r="AB232" s="33"/>
      <c r="AC232" s="33"/>
      <c r="AD232" s="33"/>
      <c r="AE232" s="33"/>
      <c r="AR232" s="201" t="s">
        <v>332</v>
      </c>
      <c r="AT232" s="201" t="s">
        <v>135</v>
      </c>
      <c r="AU232" s="201" t="s">
        <v>84</v>
      </c>
      <c r="AY232" s="16" t="s">
        <v>132</v>
      </c>
      <c r="BE232" s="202">
        <f>IF(N232="základní",J232,0)</f>
        <v>0</v>
      </c>
      <c r="BF232" s="202">
        <f>IF(N232="snížená",J232,0)</f>
        <v>0</v>
      </c>
      <c r="BG232" s="202">
        <f>IF(N232="zákl. přenesená",J232,0)</f>
        <v>0</v>
      </c>
      <c r="BH232" s="202">
        <f>IF(N232="sníž. přenesená",J232,0)</f>
        <v>0</v>
      </c>
      <c r="BI232" s="202">
        <f>IF(N232="nulová",J232,0)</f>
        <v>0</v>
      </c>
      <c r="BJ232" s="16" t="s">
        <v>84</v>
      </c>
      <c r="BK232" s="202">
        <f>ROUND(I232*H232,2)</f>
        <v>0</v>
      </c>
      <c r="BL232" s="16" t="s">
        <v>332</v>
      </c>
      <c r="BM232" s="201" t="s">
        <v>676</v>
      </c>
    </row>
    <row r="233" spans="1:65" s="2" customFormat="1" ht="28.8">
      <c r="A233" s="33"/>
      <c r="B233" s="34"/>
      <c r="C233" s="35"/>
      <c r="D233" s="203" t="s">
        <v>142</v>
      </c>
      <c r="E233" s="35"/>
      <c r="F233" s="204" t="s">
        <v>334</v>
      </c>
      <c r="G233" s="35"/>
      <c r="H233" s="35"/>
      <c r="I233" s="205"/>
      <c r="J233" s="35"/>
      <c r="K233" s="35"/>
      <c r="L233" s="38"/>
      <c r="M233" s="206"/>
      <c r="N233" s="207"/>
      <c r="O233" s="70"/>
      <c r="P233" s="70"/>
      <c r="Q233" s="70"/>
      <c r="R233" s="70"/>
      <c r="S233" s="70"/>
      <c r="T233" s="71"/>
      <c r="U233" s="33"/>
      <c r="V233" s="33"/>
      <c r="W233" s="33"/>
      <c r="X233" s="33"/>
      <c r="Y233" s="33"/>
      <c r="Z233" s="33"/>
      <c r="AA233" s="33"/>
      <c r="AB233" s="33"/>
      <c r="AC233" s="33"/>
      <c r="AD233" s="33"/>
      <c r="AE233" s="33"/>
      <c r="AT233" s="16" t="s">
        <v>142</v>
      </c>
      <c r="AU233" s="16" t="s">
        <v>84</v>
      </c>
    </row>
    <row r="234" spans="1:65" s="13" customFormat="1">
      <c r="B234" s="208"/>
      <c r="C234" s="209"/>
      <c r="D234" s="203" t="s">
        <v>155</v>
      </c>
      <c r="E234" s="210" t="s">
        <v>1</v>
      </c>
      <c r="F234" s="211" t="s">
        <v>677</v>
      </c>
      <c r="G234" s="209"/>
      <c r="H234" s="212">
        <v>2.4E-2</v>
      </c>
      <c r="I234" s="213"/>
      <c r="J234" s="209"/>
      <c r="K234" s="209"/>
      <c r="L234" s="214"/>
      <c r="M234" s="215"/>
      <c r="N234" s="216"/>
      <c r="O234" s="216"/>
      <c r="P234" s="216"/>
      <c r="Q234" s="216"/>
      <c r="R234" s="216"/>
      <c r="S234" s="216"/>
      <c r="T234" s="217"/>
      <c r="AT234" s="218" t="s">
        <v>155</v>
      </c>
      <c r="AU234" s="218" t="s">
        <v>84</v>
      </c>
      <c r="AV234" s="13" t="s">
        <v>86</v>
      </c>
      <c r="AW234" s="13" t="s">
        <v>34</v>
      </c>
      <c r="AX234" s="13" t="s">
        <v>77</v>
      </c>
      <c r="AY234" s="218" t="s">
        <v>132</v>
      </c>
    </row>
    <row r="235" spans="1:65" s="14" customFormat="1">
      <c r="B235" s="233"/>
      <c r="C235" s="234"/>
      <c r="D235" s="203" t="s">
        <v>155</v>
      </c>
      <c r="E235" s="235" t="s">
        <v>1</v>
      </c>
      <c r="F235" s="236" t="s">
        <v>382</v>
      </c>
      <c r="G235" s="234"/>
      <c r="H235" s="237">
        <v>2.4E-2</v>
      </c>
      <c r="I235" s="238"/>
      <c r="J235" s="234"/>
      <c r="K235" s="234"/>
      <c r="L235" s="239"/>
      <c r="M235" s="244"/>
      <c r="N235" s="245"/>
      <c r="O235" s="245"/>
      <c r="P235" s="245"/>
      <c r="Q235" s="245"/>
      <c r="R235" s="245"/>
      <c r="S235" s="245"/>
      <c r="T235" s="246"/>
      <c r="AT235" s="243" t="s">
        <v>155</v>
      </c>
      <c r="AU235" s="243" t="s">
        <v>84</v>
      </c>
      <c r="AV235" s="14" t="s">
        <v>140</v>
      </c>
      <c r="AW235" s="14" t="s">
        <v>34</v>
      </c>
      <c r="AX235" s="14" t="s">
        <v>84</v>
      </c>
      <c r="AY235" s="243" t="s">
        <v>132</v>
      </c>
    </row>
    <row r="236" spans="1:65" s="2" customFormat="1" ht="6.9" customHeight="1">
      <c r="A236" s="33"/>
      <c r="B236" s="53"/>
      <c r="C236" s="54"/>
      <c r="D236" s="54"/>
      <c r="E236" s="54"/>
      <c r="F236" s="54"/>
      <c r="G236" s="54"/>
      <c r="H236" s="54"/>
      <c r="I236" s="54"/>
      <c r="J236" s="54"/>
      <c r="K236" s="54"/>
      <c r="L236" s="38"/>
      <c r="M236" s="33"/>
      <c r="O236" s="33"/>
      <c r="P236" s="33"/>
      <c r="Q236" s="33"/>
      <c r="R236" s="33"/>
      <c r="S236" s="33"/>
      <c r="T236" s="33"/>
      <c r="U236" s="33"/>
      <c r="V236" s="33"/>
      <c r="W236" s="33"/>
      <c r="X236" s="33"/>
      <c r="Y236" s="33"/>
      <c r="Z236" s="33"/>
      <c r="AA236" s="33"/>
      <c r="AB236" s="33"/>
      <c r="AC236" s="33"/>
      <c r="AD236" s="33"/>
      <c r="AE236" s="33"/>
    </row>
  </sheetData>
  <sheetProtection algorithmName="SHA-512" hashValue="oXCxZIADX7wC9p4j6DYRWS1XPPcfa0j3B4SCu7CIJ12gY4qio6xUqbEC96OBzrPr0j0mmQ/DzyjibSjDiZMOHg==" saltValue="HBpW3cH3FhV0b2wRSspo5MyL/+6bM/Pfsf+ko9+l6Vw4JVvVCueBDHATAhhGtDr2Xr3QtPas3hYskw9kq+BCGg==" spinCount="100000" sheet="1" objects="1" scenarios="1" formatColumns="0" formatRows="0" autoFilter="0"/>
  <autoFilter ref="C122:K235"/>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7"/>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2"/>
      <c r="M2" s="252"/>
      <c r="N2" s="252"/>
      <c r="O2" s="252"/>
      <c r="P2" s="252"/>
      <c r="Q2" s="252"/>
      <c r="R2" s="252"/>
      <c r="S2" s="252"/>
      <c r="T2" s="252"/>
      <c r="U2" s="252"/>
      <c r="V2" s="252"/>
      <c r="AT2" s="16" t="s">
        <v>99</v>
      </c>
    </row>
    <row r="3" spans="1:46" s="1" customFormat="1" ht="6.9" customHeight="1">
      <c r="B3" s="114"/>
      <c r="C3" s="115"/>
      <c r="D3" s="115"/>
      <c r="E3" s="115"/>
      <c r="F3" s="115"/>
      <c r="G3" s="115"/>
      <c r="H3" s="115"/>
      <c r="I3" s="115"/>
      <c r="J3" s="115"/>
      <c r="K3" s="115"/>
      <c r="L3" s="19"/>
      <c r="AT3" s="16" t="s">
        <v>86</v>
      </c>
    </row>
    <row r="4" spans="1:46" s="1" customFormat="1" ht="24.9" customHeight="1">
      <c r="B4" s="19"/>
      <c r="D4" s="116" t="s">
        <v>106</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300" t="str">
        <f>'Rekapitulace stavby'!K6</f>
        <v>Oprava výhybek v žst. Kopřivnice, nákl. nádraží</v>
      </c>
      <c r="F7" s="301"/>
      <c r="G7" s="301"/>
      <c r="H7" s="301"/>
      <c r="L7" s="19"/>
    </row>
    <row r="8" spans="1:46" s="1" customFormat="1" ht="12" customHeight="1">
      <c r="B8" s="19"/>
      <c r="D8" s="118" t="s">
        <v>107</v>
      </c>
      <c r="L8" s="19"/>
    </row>
    <row r="9" spans="1:46" s="2" customFormat="1" ht="16.5" customHeight="1">
      <c r="A9" s="33"/>
      <c r="B9" s="38"/>
      <c r="C9" s="33"/>
      <c r="D9" s="33"/>
      <c r="E9" s="300" t="s">
        <v>543</v>
      </c>
      <c r="F9" s="303"/>
      <c r="G9" s="303"/>
      <c r="H9" s="303"/>
      <c r="I9" s="33"/>
      <c r="J9" s="33"/>
      <c r="K9" s="33"/>
      <c r="L9" s="50"/>
      <c r="S9" s="33"/>
      <c r="T9" s="33"/>
      <c r="U9" s="33"/>
      <c r="V9" s="33"/>
      <c r="W9" s="33"/>
      <c r="X9" s="33"/>
      <c r="Y9" s="33"/>
      <c r="Z9" s="33"/>
      <c r="AA9" s="33"/>
      <c r="AB9" s="33"/>
      <c r="AC9" s="33"/>
      <c r="AD9" s="33"/>
      <c r="AE9" s="33"/>
    </row>
    <row r="10" spans="1:46" s="2" customFormat="1" ht="12" customHeight="1">
      <c r="A10" s="33"/>
      <c r="B10" s="38"/>
      <c r="C10" s="33"/>
      <c r="D10" s="118" t="s">
        <v>544</v>
      </c>
      <c r="E10" s="33"/>
      <c r="F10" s="33"/>
      <c r="G10" s="33"/>
      <c r="H10" s="33"/>
      <c r="I10" s="33"/>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02" t="s">
        <v>678</v>
      </c>
      <c r="F11" s="303"/>
      <c r="G11" s="303"/>
      <c r="H11" s="303"/>
      <c r="I11" s="33"/>
      <c r="J11" s="33"/>
      <c r="K11" s="33"/>
      <c r="L11" s="50"/>
      <c r="S11" s="33"/>
      <c r="T11" s="33"/>
      <c r="U11" s="33"/>
      <c r="V11" s="33"/>
      <c r="W11" s="33"/>
      <c r="X11" s="33"/>
      <c r="Y11" s="33"/>
      <c r="Z11" s="33"/>
      <c r="AA11" s="33"/>
      <c r="AB11" s="33"/>
      <c r="AC11" s="33"/>
      <c r="AD11" s="33"/>
      <c r="AE11" s="33"/>
    </row>
    <row r="12" spans="1:46" s="2" customFormat="1">
      <c r="A12" s="33"/>
      <c r="B12" s="38"/>
      <c r="C12" s="33"/>
      <c r="D12" s="33"/>
      <c r="E12" s="33"/>
      <c r="F12" s="33"/>
      <c r="G12" s="33"/>
      <c r="H12" s="33"/>
      <c r="I12" s="33"/>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18" t="s">
        <v>18</v>
      </c>
      <c r="E13" s="33"/>
      <c r="F13" s="109" t="s">
        <v>96</v>
      </c>
      <c r="G13" s="33"/>
      <c r="H13" s="33"/>
      <c r="I13" s="118"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18" t="s">
        <v>20</v>
      </c>
      <c r="E14" s="33"/>
      <c r="F14" s="109" t="s">
        <v>21</v>
      </c>
      <c r="G14" s="33"/>
      <c r="H14" s="33"/>
      <c r="I14" s="118" t="s">
        <v>22</v>
      </c>
      <c r="J14" s="119" t="str">
        <f>'Rekapitulace stavby'!AN8</f>
        <v>6. 4. 2023</v>
      </c>
      <c r="K14" s="33"/>
      <c r="L14" s="50"/>
      <c r="S14" s="33"/>
      <c r="T14" s="33"/>
      <c r="U14" s="33"/>
      <c r="V14" s="33"/>
      <c r="W14" s="33"/>
      <c r="X14" s="33"/>
      <c r="Y14" s="33"/>
      <c r="Z14" s="33"/>
      <c r="AA14" s="33"/>
      <c r="AB14" s="33"/>
      <c r="AC14" s="33"/>
      <c r="AD14" s="33"/>
      <c r="AE14" s="33"/>
    </row>
    <row r="15" spans="1:46" s="2" customFormat="1" ht="10.8" customHeight="1">
      <c r="A15" s="33"/>
      <c r="B15" s="38"/>
      <c r="C15" s="33"/>
      <c r="D15" s="33"/>
      <c r="E15" s="33"/>
      <c r="F15" s="33"/>
      <c r="G15" s="33"/>
      <c r="H15" s="33"/>
      <c r="I15" s="33"/>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18" t="s">
        <v>24</v>
      </c>
      <c r="E16" s="33"/>
      <c r="F16" s="33"/>
      <c r="G16" s="33"/>
      <c r="H16" s="33"/>
      <c r="I16" s="118"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18" t="s">
        <v>28</v>
      </c>
      <c r="J17" s="109" t="s">
        <v>29</v>
      </c>
      <c r="K17" s="33"/>
      <c r="L17" s="50"/>
      <c r="S17" s="33"/>
      <c r="T17" s="33"/>
      <c r="U17" s="33"/>
      <c r="V17" s="33"/>
      <c r="W17" s="33"/>
      <c r="X17" s="33"/>
      <c r="Y17" s="33"/>
      <c r="Z17" s="33"/>
      <c r="AA17" s="33"/>
      <c r="AB17" s="33"/>
      <c r="AC17" s="33"/>
      <c r="AD17" s="33"/>
      <c r="AE17" s="33"/>
    </row>
    <row r="18" spans="1:31" s="2" customFormat="1" ht="6.9" customHeight="1">
      <c r="A18" s="33"/>
      <c r="B18" s="38"/>
      <c r="C18" s="33"/>
      <c r="D18" s="33"/>
      <c r="E18" s="33"/>
      <c r="F18" s="33"/>
      <c r="G18" s="33"/>
      <c r="H18" s="33"/>
      <c r="I18" s="33"/>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18" t="s">
        <v>30</v>
      </c>
      <c r="E19" s="33"/>
      <c r="F19" s="33"/>
      <c r="G19" s="33"/>
      <c r="H19" s="33"/>
      <c r="I19" s="118"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04" t="str">
        <f>'Rekapitulace stavby'!E14</f>
        <v>Vyplň údaj</v>
      </c>
      <c r="F20" s="305"/>
      <c r="G20" s="305"/>
      <c r="H20" s="305"/>
      <c r="I20" s="118"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 customHeight="1">
      <c r="A21" s="33"/>
      <c r="B21" s="38"/>
      <c r="C21" s="33"/>
      <c r="D21" s="33"/>
      <c r="E21" s="33"/>
      <c r="F21" s="33"/>
      <c r="G21" s="33"/>
      <c r="H21" s="33"/>
      <c r="I21" s="33"/>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18" t="s">
        <v>32</v>
      </c>
      <c r="E22" s="33"/>
      <c r="F22" s="33"/>
      <c r="G22" s="33"/>
      <c r="H22" s="33"/>
      <c r="I22" s="118" t="s">
        <v>25</v>
      </c>
      <c r="J22" s="109" t="str">
        <f>IF('Rekapitulace stavby'!AN16="","",'Rekapitulace stavby'!AN16)</f>
        <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tr">
        <f>IF('Rekapitulace stavby'!E17="","",'Rekapitulace stavby'!E17)</f>
        <v xml:space="preserve"> </v>
      </c>
      <c r="F23" s="33"/>
      <c r="G23" s="33"/>
      <c r="H23" s="33"/>
      <c r="I23" s="118" t="s">
        <v>28</v>
      </c>
      <c r="J23" s="109" t="str">
        <f>IF('Rekapitulace stavby'!AN17="","",'Rekapitulace stavby'!AN17)</f>
        <v/>
      </c>
      <c r="K23" s="33"/>
      <c r="L23" s="50"/>
      <c r="S23" s="33"/>
      <c r="T23" s="33"/>
      <c r="U23" s="33"/>
      <c r="V23" s="33"/>
      <c r="W23" s="33"/>
      <c r="X23" s="33"/>
      <c r="Y23" s="33"/>
      <c r="Z23" s="33"/>
      <c r="AA23" s="33"/>
      <c r="AB23" s="33"/>
      <c r="AC23" s="33"/>
      <c r="AD23" s="33"/>
      <c r="AE23" s="33"/>
    </row>
    <row r="24" spans="1:31" s="2" customFormat="1" ht="6.9" customHeight="1">
      <c r="A24" s="33"/>
      <c r="B24" s="38"/>
      <c r="C24" s="33"/>
      <c r="D24" s="33"/>
      <c r="E24" s="33"/>
      <c r="F24" s="33"/>
      <c r="G24" s="33"/>
      <c r="H24" s="33"/>
      <c r="I24" s="33"/>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18" t="s">
        <v>35</v>
      </c>
      <c r="E25" s="33"/>
      <c r="F25" s="33"/>
      <c r="G25" s="33"/>
      <c r="H25" s="33"/>
      <c r="I25" s="118"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546</v>
      </c>
      <c r="F26" s="33"/>
      <c r="G26" s="33"/>
      <c r="H26" s="33"/>
      <c r="I26" s="118" t="s">
        <v>28</v>
      </c>
      <c r="J26" s="109" t="s">
        <v>1</v>
      </c>
      <c r="K26" s="33"/>
      <c r="L26" s="50"/>
      <c r="S26" s="33"/>
      <c r="T26" s="33"/>
      <c r="U26" s="33"/>
      <c r="V26" s="33"/>
      <c r="W26" s="33"/>
      <c r="X26" s="33"/>
      <c r="Y26" s="33"/>
      <c r="Z26" s="33"/>
      <c r="AA26" s="33"/>
      <c r="AB26" s="33"/>
      <c r="AC26" s="33"/>
      <c r="AD26" s="33"/>
      <c r="AE26" s="33"/>
    </row>
    <row r="27" spans="1:31" s="2" customFormat="1" ht="6.9" customHeight="1">
      <c r="A27" s="33"/>
      <c r="B27" s="38"/>
      <c r="C27" s="33"/>
      <c r="D27" s="33"/>
      <c r="E27" s="33"/>
      <c r="F27" s="33"/>
      <c r="G27" s="33"/>
      <c r="H27" s="33"/>
      <c r="I27" s="33"/>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18" t="s">
        <v>36</v>
      </c>
      <c r="E28" s="33"/>
      <c r="F28" s="33"/>
      <c r="G28" s="33"/>
      <c r="H28" s="33"/>
      <c r="I28" s="33"/>
      <c r="J28" s="33"/>
      <c r="K28" s="33"/>
      <c r="L28" s="50"/>
      <c r="S28" s="33"/>
      <c r="T28" s="33"/>
      <c r="U28" s="33"/>
      <c r="V28" s="33"/>
      <c r="W28" s="33"/>
      <c r="X28" s="33"/>
      <c r="Y28" s="33"/>
      <c r="Z28" s="33"/>
      <c r="AA28" s="33"/>
      <c r="AB28" s="33"/>
      <c r="AC28" s="33"/>
      <c r="AD28" s="33"/>
      <c r="AE28" s="33"/>
    </row>
    <row r="29" spans="1:31" s="8" customFormat="1" ht="16.5" customHeight="1">
      <c r="A29" s="120"/>
      <c r="B29" s="121"/>
      <c r="C29" s="120"/>
      <c r="D29" s="120"/>
      <c r="E29" s="306" t="s">
        <v>1</v>
      </c>
      <c r="F29" s="306"/>
      <c r="G29" s="306"/>
      <c r="H29" s="306"/>
      <c r="I29" s="120"/>
      <c r="J29" s="120"/>
      <c r="K29" s="120"/>
      <c r="L29" s="122"/>
      <c r="S29" s="120"/>
      <c r="T29" s="120"/>
      <c r="U29" s="120"/>
      <c r="V29" s="120"/>
      <c r="W29" s="120"/>
      <c r="X29" s="120"/>
      <c r="Y29" s="120"/>
      <c r="Z29" s="120"/>
      <c r="AA29" s="120"/>
      <c r="AB29" s="120"/>
      <c r="AC29" s="120"/>
      <c r="AD29" s="120"/>
      <c r="AE29" s="120"/>
    </row>
    <row r="30" spans="1:31" s="2" customFormat="1" ht="6.9" customHeight="1">
      <c r="A30" s="33"/>
      <c r="B30" s="38"/>
      <c r="C30" s="33"/>
      <c r="D30" s="33"/>
      <c r="E30" s="33"/>
      <c r="F30" s="33"/>
      <c r="G30" s="33"/>
      <c r="H30" s="33"/>
      <c r="I30" s="33"/>
      <c r="J30" s="33"/>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25.35" customHeight="1">
      <c r="A32" s="33"/>
      <c r="B32" s="38"/>
      <c r="C32" s="33"/>
      <c r="D32" s="124" t="s">
        <v>37</v>
      </c>
      <c r="E32" s="33"/>
      <c r="F32" s="33"/>
      <c r="G32" s="33"/>
      <c r="H32" s="33"/>
      <c r="I32" s="33"/>
      <c r="J32" s="125">
        <f>ROUND(J122, 2)</f>
        <v>0</v>
      </c>
      <c r="K32" s="33"/>
      <c r="L32" s="50"/>
      <c r="S32" s="33"/>
      <c r="T32" s="33"/>
      <c r="U32" s="33"/>
      <c r="V32" s="33"/>
      <c r="W32" s="33"/>
      <c r="X32" s="33"/>
      <c r="Y32" s="33"/>
      <c r="Z32" s="33"/>
      <c r="AA32" s="33"/>
      <c r="AB32" s="33"/>
      <c r="AC32" s="33"/>
      <c r="AD32" s="33"/>
      <c r="AE32" s="33"/>
    </row>
    <row r="33" spans="1:31" s="2" customFormat="1" ht="6.9" customHeight="1">
      <c r="A33" s="33"/>
      <c r="B33" s="38"/>
      <c r="C33" s="33"/>
      <c r="D33" s="123"/>
      <c r="E33" s="123"/>
      <c r="F33" s="123"/>
      <c r="G33" s="123"/>
      <c r="H33" s="123"/>
      <c r="I33" s="123"/>
      <c r="J33" s="123"/>
      <c r="K33" s="123"/>
      <c r="L33" s="50"/>
      <c r="S33" s="33"/>
      <c r="T33" s="33"/>
      <c r="U33" s="33"/>
      <c r="V33" s="33"/>
      <c r="W33" s="33"/>
      <c r="X33" s="33"/>
      <c r="Y33" s="33"/>
      <c r="Z33" s="33"/>
      <c r="AA33" s="33"/>
      <c r="AB33" s="33"/>
      <c r="AC33" s="33"/>
      <c r="AD33" s="33"/>
      <c r="AE33" s="33"/>
    </row>
    <row r="34" spans="1:31" s="2" customFormat="1" ht="14.4" customHeight="1">
      <c r="A34" s="33"/>
      <c r="B34" s="38"/>
      <c r="C34" s="33"/>
      <c r="D34" s="33"/>
      <c r="E34" s="33"/>
      <c r="F34" s="126" t="s">
        <v>39</v>
      </c>
      <c r="G34" s="33"/>
      <c r="H34" s="33"/>
      <c r="I34" s="126" t="s">
        <v>38</v>
      </c>
      <c r="J34" s="126" t="s">
        <v>40</v>
      </c>
      <c r="K34" s="33"/>
      <c r="L34" s="50"/>
      <c r="S34" s="33"/>
      <c r="T34" s="33"/>
      <c r="U34" s="33"/>
      <c r="V34" s="33"/>
      <c r="W34" s="33"/>
      <c r="X34" s="33"/>
      <c r="Y34" s="33"/>
      <c r="Z34" s="33"/>
      <c r="AA34" s="33"/>
      <c r="AB34" s="33"/>
      <c r="AC34" s="33"/>
      <c r="AD34" s="33"/>
      <c r="AE34" s="33"/>
    </row>
    <row r="35" spans="1:31" s="2" customFormat="1" ht="14.4" customHeight="1">
      <c r="A35" s="33"/>
      <c r="B35" s="38"/>
      <c r="C35" s="33"/>
      <c r="D35" s="127" t="s">
        <v>41</v>
      </c>
      <c r="E35" s="118" t="s">
        <v>42</v>
      </c>
      <c r="F35" s="128">
        <f>ROUND((SUM(BE122:BE126)),  2)</f>
        <v>0</v>
      </c>
      <c r="G35" s="33"/>
      <c r="H35" s="33"/>
      <c r="I35" s="129">
        <v>0.21</v>
      </c>
      <c r="J35" s="128">
        <f>ROUND(((SUM(BE122:BE126))*I35),  2)</f>
        <v>0</v>
      </c>
      <c r="K35" s="33"/>
      <c r="L35" s="50"/>
      <c r="S35" s="33"/>
      <c r="T35" s="33"/>
      <c r="U35" s="33"/>
      <c r="V35" s="33"/>
      <c r="W35" s="33"/>
      <c r="X35" s="33"/>
      <c r="Y35" s="33"/>
      <c r="Z35" s="33"/>
      <c r="AA35" s="33"/>
      <c r="AB35" s="33"/>
      <c r="AC35" s="33"/>
      <c r="AD35" s="33"/>
      <c r="AE35" s="33"/>
    </row>
    <row r="36" spans="1:31" s="2" customFormat="1" ht="14.4" customHeight="1">
      <c r="A36" s="33"/>
      <c r="B36" s="38"/>
      <c r="C36" s="33"/>
      <c r="D36" s="33"/>
      <c r="E36" s="118" t="s">
        <v>43</v>
      </c>
      <c r="F36" s="128">
        <f>ROUND((SUM(BF122:BF126)),  2)</f>
        <v>0</v>
      </c>
      <c r="G36" s="33"/>
      <c r="H36" s="33"/>
      <c r="I36" s="129">
        <v>0.15</v>
      </c>
      <c r="J36" s="128">
        <f>ROUND(((SUM(BF122:BF126))*I36),  2)</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44</v>
      </c>
      <c r="F37" s="128">
        <f>ROUND((SUM(BG122:BG126)),  2)</f>
        <v>0</v>
      </c>
      <c r="G37" s="33"/>
      <c r="H37" s="33"/>
      <c r="I37" s="129">
        <v>0.21</v>
      </c>
      <c r="J37" s="128">
        <f>0</f>
        <v>0</v>
      </c>
      <c r="K37" s="33"/>
      <c r="L37" s="50"/>
      <c r="S37" s="33"/>
      <c r="T37" s="33"/>
      <c r="U37" s="33"/>
      <c r="V37" s="33"/>
      <c r="W37" s="33"/>
      <c r="X37" s="33"/>
      <c r="Y37" s="33"/>
      <c r="Z37" s="33"/>
      <c r="AA37" s="33"/>
      <c r="AB37" s="33"/>
      <c r="AC37" s="33"/>
      <c r="AD37" s="33"/>
      <c r="AE37" s="33"/>
    </row>
    <row r="38" spans="1:31" s="2" customFormat="1" ht="14.4" hidden="1" customHeight="1">
      <c r="A38" s="33"/>
      <c r="B38" s="38"/>
      <c r="C38" s="33"/>
      <c r="D38" s="33"/>
      <c r="E38" s="118" t="s">
        <v>45</v>
      </c>
      <c r="F38" s="128">
        <f>ROUND((SUM(BH122:BH126)),  2)</f>
        <v>0</v>
      </c>
      <c r="G38" s="33"/>
      <c r="H38" s="33"/>
      <c r="I38" s="129">
        <v>0.15</v>
      </c>
      <c r="J38" s="128">
        <f>0</f>
        <v>0</v>
      </c>
      <c r="K38" s="33"/>
      <c r="L38" s="50"/>
      <c r="S38" s="33"/>
      <c r="T38" s="33"/>
      <c r="U38" s="33"/>
      <c r="V38" s="33"/>
      <c r="W38" s="33"/>
      <c r="X38" s="33"/>
      <c r="Y38" s="33"/>
      <c r="Z38" s="33"/>
      <c r="AA38" s="33"/>
      <c r="AB38" s="33"/>
      <c r="AC38" s="33"/>
      <c r="AD38" s="33"/>
      <c r="AE38" s="33"/>
    </row>
    <row r="39" spans="1:31" s="2" customFormat="1" ht="14.4" hidden="1" customHeight="1">
      <c r="A39" s="33"/>
      <c r="B39" s="38"/>
      <c r="C39" s="33"/>
      <c r="D39" s="33"/>
      <c r="E39" s="118" t="s">
        <v>46</v>
      </c>
      <c r="F39" s="128">
        <f>ROUND((SUM(BI122:BI126)),  2)</f>
        <v>0</v>
      </c>
      <c r="G39" s="33"/>
      <c r="H39" s="33"/>
      <c r="I39" s="129">
        <v>0</v>
      </c>
      <c r="J39" s="128">
        <f>0</f>
        <v>0</v>
      </c>
      <c r="K39" s="33"/>
      <c r="L39" s="50"/>
      <c r="S39" s="33"/>
      <c r="T39" s="33"/>
      <c r="U39" s="33"/>
      <c r="V39" s="33"/>
      <c r="W39" s="33"/>
      <c r="X39" s="33"/>
      <c r="Y39" s="33"/>
      <c r="Z39" s="33"/>
      <c r="AA39" s="33"/>
      <c r="AB39" s="33"/>
      <c r="AC39" s="33"/>
      <c r="AD39" s="33"/>
      <c r="AE39" s="33"/>
    </row>
    <row r="40" spans="1:31" s="2" customFormat="1" ht="6.9"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2" customFormat="1" ht="25.35" customHeight="1">
      <c r="A41" s="33"/>
      <c r="B41" s="38"/>
      <c r="C41" s="130"/>
      <c r="D41" s="131" t="s">
        <v>47</v>
      </c>
      <c r="E41" s="132"/>
      <c r="F41" s="132"/>
      <c r="G41" s="133" t="s">
        <v>48</v>
      </c>
      <c r="H41" s="134" t="s">
        <v>49</v>
      </c>
      <c r="I41" s="132"/>
      <c r="J41" s="135">
        <f>SUM(J32:J39)</f>
        <v>0</v>
      </c>
      <c r="K41" s="136"/>
      <c r="L41" s="50"/>
      <c r="S41" s="33"/>
      <c r="T41" s="33"/>
      <c r="U41" s="33"/>
      <c r="V41" s="33"/>
      <c r="W41" s="33"/>
      <c r="X41" s="33"/>
      <c r="Y41" s="33"/>
      <c r="Z41" s="33"/>
      <c r="AA41" s="33"/>
      <c r="AB41" s="33"/>
      <c r="AC41" s="33"/>
      <c r="AD41" s="33"/>
      <c r="AE41" s="33"/>
    </row>
    <row r="42" spans="1:31" s="2" customFormat="1" ht="14.4" customHeight="1">
      <c r="A42" s="33"/>
      <c r="B42" s="38"/>
      <c r="C42" s="33"/>
      <c r="D42" s="33"/>
      <c r="E42" s="33"/>
      <c r="F42" s="33"/>
      <c r="G42" s="33"/>
      <c r="H42" s="33"/>
      <c r="I42" s="33"/>
      <c r="J42" s="33"/>
      <c r="K42" s="33"/>
      <c r="L42" s="50"/>
      <c r="S42" s="33"/>
      <c r="T42" s="33"/>
      <c r="U42" s="33"/>
      <c r="V42" s="33"/>
      <c r="W42" s="33"/>
      <c r="X42" s="33"/>
      <c r="Y42" s="33"/>
      <c r="Z42" s="33"/>
      <c r="AA42" s="33"/>
      <c r="AB42" s="33"/>
      <c r="AC42" s="33"/>
      <c r="AD42" s="33"/>
      <c r="AE42" s="33"/>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31"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31" s="2" customFormat="1" ht="24.9" customHeight="1">
      <c r="A82" s="33"/>
      <c r="B82" s="34"/>
      <c r="C82" s="22" t="s">
        <v>109</v>
      </c>
      <c r="D82" s="35"/>
      <c r="E82" s="35"/>
      <c r="F82" s="35"/>
      <c r="G82" s="35"/>
      <c r="H82" s="35"/>
      <c r="I82" s="35"/>
      <c r="J82" s="35"/>
      <c r="K82" s="35"/>
      <c r="L82" s="50"/>
      <c r="S82" s="33"/>
      <c r="T82" s="33"/>
      <c r="U82" s="33"/>
      <c r="V82" s="33"/>
      <c r="W82" s="33"/>
      <c r="X82" s="33"/>
      <c r="Y82" s="33"/>
      <c r="Z82" s="33"/>
      <c r="AA82" s="33"/>
      <c r="AB82" s="33"/>
      <c r="AC82" s="33"/>
      <c r="AD82" s="33"/>
      <c r="AE82" s="33"/>
    </row>
    <row r="83" spans="1:31"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298" t="str">
        <f>E7</f>
        <v>Oprava výhybek v žst. Kopřivnice, nákl. nádraží</v>
      </c>
      <c r="F85" s="299"/>
      <c r="G85" s="299"/>
      <c r="H85" s="299"/>
      <c r="I85" s="35"/>
      <c r="J85" s="35"/>
      <c r="K85" s="35"/>
      <c r="L85" s="50"/>
      <c r="S85" s="33"/>
      <c r="T85" s="33"/>
      <c r="U85" s="33"/>
      <c r="V85" s="33"/>
      <c r="W85" s="33"/>
      <c r="X85" s="33"/>
      <c r="Y85" s="33"/>
      <c r="Z85" s="33"/>
      <c r="AA85" s="33"/>
      <c r="AB85" s="33"/>
      <c r="AC85" s="33"/>
      <c r="AD85" s="33"/>
      <c r="AE85" s="33"/>
    </row>
    <row r="86" spans="1:31" s="1" customFormat="1" ht="12" customHeight="1">
      <c r="B86" s="20"/>
      <c r="C86" s="28" t="s">
        <v>107</v>
      </c>
      <c r="D86" s="21"/>
      <c r="E86" s="21"/>
      <c r="F86" s="21"/>
      <c r="G86" s="21"/>
      <c r="H86" s="21"/>
      <c r="I86" s="21"/>
      <c r="J86" s="21"/>
      <c r="K86" s="21"/>
      <c r="L86" s="19"/>
    </row>
    <row r="87" spans="1:31" s="2" customFormat="1" ht="16.5" customHeight="1">
      <c r="A87" s="33"/>
      <c r="B87" s="34"/>
      <c r="C87" s="35"/>
      <c r="D87" s="35"/>
      <c r="E87" s="298" t="s">
        <v>543</v>
      </c>
      <c r="F87" s="297"/>
      <c r="G87" s="297"/>
      <c r="H87" s="297"/>
      <c r="I87" s="35"/>
      <c r="J87" s="35"/>
      <c r="K87" s="35"/>
      <c r="L87" s="50"/>
      <c r="S87" s="33"/>
      <c r="T87" s="33"/>
      <c r="U87" s="33"/>
      <c r="V87" s="33"/>
      <c r="W87" s="33"/>
      <c r="X87" s="33"/>
      <c r="Y87" s="33"/>
      <c r="Z87" s="33"/>
      <c r="AA87" s="33"/>
      <c r="AB87" s="33"/>
      <c r="AC87" s="33"/>
      <c r="AD87" s="33"/>
      <c r="AE87" s="33"/>
    </row>
    <row r="88" spans="1:31" s="2" customFormat="1" ht="12" customHeight="1">
      <c r="A88" s="33"/>
      <c r="B88" s="34"/>
      <c r="C88" s="28" t="s">
        <v>544</v>
      </c>
      <c r="D88" s="35"/>
      <c r="E88" s="35"/>
      <c r="F88" s="35"/>
      <c r="G88" s="35"/>
      <c r="H88" s="35"/>
      <c r="I88" s="35"/>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86" t="str">
        <f>E11</f>
        <v>SO 03 - 02 - SSZT - ÚRS</v>
      </c>
      <c r="F89" s="297"/>
      <c r="G89" s="297"/>
      <c r="H89" s="297"/>
      <c r="I89" s="35"/>
      <c r="J89" s="35"/>
      <c r="K89" s="35"/>
      <c r="L89" s="50"/>
      <c r="S89" s="33"/>
      <c r="T89" s="33"/>
      <c r="U89" s="33"/>
      <c r="V89" s="33"/>
      <c r="W89" s="33"/>
      <c r="X89" s="33"/>
      <c r="Y89" s="33"/>
      <c r="Z89" s="33"/>
      <c r="AA89" s="33"/>
      <c r="AB89" s="33"/>
      <c r="AC89" s="33"/>
      <c r="AD89" s="33"/>
      <c r="AE89" s="33"/>
    </row>
    <row r="90" spans="1:31"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Frenštát p.R.</v>
      </c>
      <c r="G91" s="35"/>
      <c r="H91" s="35"/>
      <c r="I91" s="28" t="s">
        <v>22</v>
      </c>
      <c r="J91" s="65" t="str">
        <f>IF(J14="","",J14)</f>
        <v>6. 4. 2023</v>
      </c>
      <c r="K91" s="35"/>
      <c r="L91" s="50"/>
      <c r="S91" s="33"/>
      <c r="T91" s="33"/>
      <c r="U91" s="33"/>
      <c r="V91" s="33"/>
      <c r="W91" s="33"/>
      <c r="X91" s="33"/>
      <c r="Y91" s="33"/>
      <c r="Z91" s="33"/>
      <c r="AA91" s="33"/>
      <c r="AB91" s="33"/>
      <c r="AC91" s="33"/>
      <c r="AD91" s="33"/>
      <c r="AE91" s="33"/>
    </row>
    <row r="92" spans="1:31" s="2" customFormat="1" ht="6.9" customHeight="1">
      <c r="A92" s="33"/>
      <c r="B92" s="34"/>
      <c r="C92" s="35"/>
      <c r="D92" s="35"/>
      <c r="E92" s="35"/>
      <c r="F92" s="35"/>
      <c r="G92" s="35"/>
      <c r="H92" s="35"/>
      <c r="I92" s="35"/>
      <c r="J92" s="35"/>
      <c r="K92" s="35"/>
      <c r="L92" s="50"/>
      <c r="S92" s="33"/>
      <c r="T92" s="33"/>
      <c r="U92" s="33"/>
      <c r="V92" s="33"/>
      <c r="W92" s="33"/>
      <c r="X92" s="33"/>
      <c r="Y92" s="33"/>
      <c r="Z92" s="33"/>
      <c r="AA92" s="33"/>
      <c r="AB92" s="33"/>
      <c r="AC92" s="33"/>
      <c r="AD92" s="33"/>
      <c r="AE92" s="33"/>
    </row>
    <row r="93" spans="1:31" s="2" customFormat="1" ht="15.15" customHeight="1">
      <c r="A93" s="33"/>
      <c r="B93" s="34"/>
      <c r="C93" s="28" t="s">
        <v>24</v>
      </c>
      <c r="D93" s="35"/>
      <c r="E93" s="35"/>
      <c r="F93" s="26" t="str">
        <f>E17</f>
        <v>Správa železnic, státní organizace, OŘ Ostrava</v>
      </c>
      <c r="G93" s="35"/>
      <c r="H93" s="35"/>
      <c r="I93" s="28" t="s">
        <v>32</v>
      </c>
      <c r="J93" s="31" t="str">
        <f>E23</f>
        <v xml:space="preserve"> </v>
      </c>
      <c r="K93" s="35"/>
      <c r="L93" s="50"/>
      <c r="S93" s="33"/>
      <c r="T93" s="33"/>
      <c r="U93" s="33"/>
      <c r="V93" s="33"/>
      <c r="W93" s="33"/>
      <c r="X93" s="33"/>
      <c r="Y93" s="33"/>
      <c r="Z93" s="33"/>
      <c r="AA93" s="33"/>
      <c r="AB93" s="33"/>
      <c r="AC93" s="33"/>
      <c r="AD93" s="33"/>
      <c r="AE93" s="33"/>
    </row>
    <row r="94" spans="1:31" s="2" customFormat="1" ht="15.15" customHeight="1">
      <c r="A94" s="33"/>
      <c r="B94" s="34"/>
      <c r="C94" s="28" t="s">
        <v>30</v>
      </c>
      <c r="D94" s="35"/>
      <c r="E94" s="35"/>
      <c r="F94" s="26" t="str">
        <f>IF(E20="","",E20)</f>
        <v>Vyplň údaj</v>
      </c>
      <c r="G94" s="35"/>
      <c r="H94" s="35"/>
      <c r="I94" s="28" t="s">
        <v>35</v>
      </c>
      <c r="J94" s="31" t="str">
        <f>E26</f>
        <v>Jana Kotasková</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31" s="2" customFormat="1" ht="29.25" customHeight="1">
      <c r="A96" s="33"/>
      <c r="B96" s="34"/>
      <c r="C96" s="148" t="s">
        <v>110</v>
      </c>
      <c r="D96" s="149"/>
      <c r="E96" s="149"/>
      <c r="F96" s="149"/>
      <c r="G96" s="149"/>
      <c r="H96" s="149"/>
      <c r="I96" s="149"/>
      <c r="J96" s="150" t="s">
        <v>111</v>
      </c>
      <c r="K96" s="149"/>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47" s="2" customFormat="1" ht="22.8" customHeight="1">
      <c r="A98" s="33"/>
      <c r="B98" s="34"/>
      <c r="C98" s="151" t="s">
        <v>112</v>
      </c>
      <c r="D98" s="35"/>
      <c r="E98" s="35"/>
      <c r="F98" s="35"/>
      <c r="G98" s="35"/>
      <c r="H98" s="35"/>
      <c r="I98" s="35"/>
      <c r="J98" s="83">
        <f>J122</f>
        <v>0</v>
      </c>
      <c r="K98" s="35"/>
      <c r="L98" s="50"/>
      <c r="S98" s="33"/>
      <c r="T98" s="33"/>
      <c r="U98" s="33"/>
      <c r="V98" s="33"/>
      <c r="W98" s="33"/>
      <c r="X98" s="33"/>
      <c r="Y98" s="33"/>
      <c r="Z98" s="33"/>
      <c r="AA98" s="33"/>
      <c r="AB98" s="33"/>
      <c r="AC98" s="33"/>
      <c r="AD98" s="33"/>
      <c r="AE98" s="33"/>
      <c r="AU98" s="16" t="s">
        <v>113</v>
      </c>
    </row>
    <row r="99" spans="1:47" s="9" customFormat="1" ht="24.9" customHeight="1">
      <c r="B99" s="152"/>
      <c r="C99" s="153"/>
      <c r="D99" s="154" t="s">
        <v>679</v>
      </c>
      <c r="E99" s="155"/>
      <c r="F99" s="155"/>
      <c r="G99" s="155"/>
      <c r="H99" s="155"/>
      <c r="I99" s="155"/>
      <c r="J99" s="156">
        <f>J123</f>
        <v>0</v>
      </c>
      <c r="K99" s="153"/>
      <c r="L99" s="157"/>
    </row>
    <row r="100" spans="1:47" s="10" customFormat="1" ht="19.95" customHeight="1">
      <c r="B100" s="158"/>
      <c r="C100" s="103"/>
      <c r="D100" s="159" t="s">
        <v>680</v>
      </c>
      <c r="E100" s="160"/>
      <c r="F100" s="160"/>
      <c r="G100" s="160"/>
      <c r="H100" s="160"/>
      <c r="I100" s="160"/>
      <c r="J100" s="161">
        <f>J124</f>
        <v>0</v>
      </c>
      <c r="K100" s="103"/>
      <c r="L100" s="162"/>
    </row>
    <row r="101" spans="1:47"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47" s="2" customFormat="1" ht="6.9"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47" s="2" customFormat="1" ht="6.9"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47" s="2" customFormat="1" ht="24.9" customHeight="1">
      <c r="A107" s="33"/>
      <c r="B107" s="34"/>
      <c r="C107" s="22" t="s">
        <v>117</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47" s="2" customFormat="1" ht="6.9"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47"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47" s="2" customFormat="1" ht="16.5" customHeight="1">
      <c r="A110" s="33"/>
      <c r="B110" s="34"/>
      <c r="C110" s="35"/>
      <c r="D110" s="35"/>
      <c r="E110" s="298" t="str">
        <f>E7</f>
        <v>Oprava výhybek v žst. Kopřivnice, nákl. nádraží</v>
      </c>
      <c r="F110" s="299"/>
      <c r="G110" s="299"/>
      <c r="H110" s="299"/>
      <c r="I110" s="35"/>
      <c r="J110" s="35"/>
      <c r="K110" s="35"/>
      <c r="L110" s="50"/>
      <c r="S110" s="33"/>
      <c r="T110" s="33"/>
      <c r="U110" s="33"/>
      <c r="V110" s="33"/>
      <c r="W110" s="33"/>
      <c r="X110" s="33"/>
      <c r="Y110" s="33"/>
      <c r="Z110" s="33"/>
      <c r="AA110" s="33"/>
      <c r="AB110" s="33"/>
      <c r="AC110" s="33"/>
      <c r="AD110" s="33"/>
      <c r="AE110" s="33"/>
    </row>
    <row r="111" spans="1:47" s="1" customFormat="1" ht="12" customHeight="1">
      <c r="B111" s="20"/>
      <c r="C111" s="28" t="s">
        <v>107</v>
      </c>
      <c r="D111" s="21"/>
      <c r="E111" s="21"/>
      <c r="F111" s="21"/>
      <c r="G111" s="21"/>
      <c r="H111" s="21"/>
      <c r="I111" s="21"/>
      <c r="J111" s="21"/>
      <c r="K111" s="21"/>
      <c r="L111" s="19"/>
    </row>
    <row r="112" spans="1:47" s="2" customFormat="1" ht="16.5" customHeight="1">
      <c r="A112" s="33"/>
      <c r="B112" s="34"/>
      <c r="C112" s="35"/>
      <c r="D112" s="35"/>
      <c r="E112" s="298" t="s">
        <v>543</v>
      </c>
      <c r="F112" s="297"/>
      <c r="G112" s="297"/>
      <c r="H112" s="297"/>
      <c r="I112" s="35"/>
      <c r="J112" s="35"/>
      <c r="K112" s="35"/>
      <c r="L112" s="50"/>
      <c r="S112" s="33"/>
      <c r="T112" s="33"/>
      <c r="U112" s="33"/>
      <c r="V112" s="33"/>
      <c r="W112" s="33"/>
      <c r="X112" s="33"/>
      <c r="Y112" s="33"/>
      <c r="Z112" s="33"/>
      <c r="AA112" s="33"/>
      <c r="AB112" s="33"/>
      <c r="AC112" s="33"/>
      <c r="AD112" s="33"/>
      <c r="AE112" s="33"/>
    </row>
    <row r="113" spans="1:65" s="2" customFormat="1" ht="12" customHeight="1">
      <c r="A113" s="33"/>
      <c r="B113" s="34"/>
      <c r="C113" s="28" t="s">
        <v>544</v>
      </c>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6.5" customHeight="1">
      <c r="A114" s="33"/>
      <c r="B114" s="34"/>
      <c r="C114" s="35"/>
      <c r="D114" s="35"/>
      <c r="E114" s="286" t="str">
        <f>E11</f>
        <v>SO 03 - 02 - SSZT - ÚRS</v>
      </c>
      <c r="F114" s="297"/>
      <c r="G114" s="297"/>
      <c r="H114" s="297"/>
      <c r="I114" s="35"/>
      <c r="J114" s="35"/>
      <c r="K114" s="35"/>
      <c r="L114" s="50"/>
      <c r="S114" s="33"/>
      <c r="T114" s="33"/>
      <c r="U114" s="33"/>
      <c r="V114" s="33"/>
      <c r="W114" s="33"/>
      <c r="X114" s="33"/>
      <c r="Y114" s="33"/>
      <c r="Z114" s="33"/>
      <c r="AA114" s="33"/>
      <c r="AB114" s="33"/>
      <c r="AC114" s="33"/>
      <c r="AD114" s="33"/>
      <c r="AE114" s="33"/>
    </row>
    <row r="115" spans="1:65" s="2" customFormat="1" ht="6.9"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2" customHeight="1">
      <c r="A116" s="33"/>
      <c r="B116" s="34"/>
      <c r="C116" s="28" t="s">
        <v>20</v>
      </c>
      <c r="D116" s="35"/>
      <c r="E116" s="35"/>
      <c r="F116" s="26" t="str">
        <f>F14</f>
        <v>PS Frenštát p.R.</v>
      </c>
      <c r="G116" s="35"/>
      <c r="H116" s="35"/>
      <c r="I116" s="28" t="s">
        <v>22</v>
      </c>
      <c r="J116" s="65" t="str">
        <f>IF(J14="","",J14)</f>
        <v>6. 4. 2023</v>
      </c>
      <c r="K116" s="35"/>
      <c r="L116" s="50"/>
      <c r="S116" s="33"/>
      <c r="T116" s="33"/>
      <c r="U116" s="33"/>
      <c r="V116" s="33"/>
      <c r="W116" s="33"/>
      <c r="X116" s="33"/>
      <c r="Y116" s="33"/>
      <c r="Z116" s="33"/>
      <c r="AA116" s="33"/>
      <c r="AB116" s="33"/>
      <c r="AC116" s="33"/>
      <c r="AD116" s="33"/>
      <c r="AE116" s="33"/>
    </row>
    <row r="117" spans="1:65" s="2" customFormat="1" ht="6.9" customHeight="1">
      <c r="A117" s="33"/>
      <c r="B117" s="34"/>
      <c r="C117" s="35"/>
      <c r="D117" s="35"/>
      <c r="E117" s="35"/>
      <c r="F117" s="35"/>
      <c r="G117" s="35"/>
      <c r="H117" s="35"/>
      <c r="I117" s="35"/>
      <c r="J117" s="35"/>
      <c r="K117" s="35"/>
      <c r="L117" s="50"/>
      <c r="S117" s="33"/>
      <c r="T117" s="33"/>
      <c r="U117" s="33"/>
      <c r="V117" s="33"/>
      <c r="W117" s="33"/>
      <c r="X117" s="33"/>
      <c r="Y117" s="33"/>
      <c r="Z117" s="33"/>
      <c r="AA117" s="33"/>
      <c r="AB117" s="33"/>
      <c r="AC117" s="33"/>
      <c r="AD117" s="33"/>
      <c r="AE117" s="33"/>
    </row>
    <row r="118" spans="1:65" s="2" customFormat="1" ht="15.15" customHeight="1">
      <c r="A118" s="33"/>
      <c r="B118" s="34"/>
      <c r="C118" s="28" t="s">
        <v>24</v>
      </c>
      <c r="D118" s="35"/>
      <c r="E118" s="35"/>
      <c r="F118" s="26" t="str">
        <f>E17</f>
        <v>Správa železnic, státní organizace, OŘ Ostrava</v>
      </c>
      <c r="G118" s="35"/>
      <c r="H118" s="35"/>
      <c r="I118" s="28" t="s">
        <v>32</v>
      </c>
      <c r="J118" s="31" t="str">
        <f>E23</f>
        <v xml:space="preserve"> </v>
      </c>
      <c r="K118" s="35"/>
      <c r="L118" s="50"/>
      <c r="S118" s="33"/>
      <c r="T118" s="33"/>
      <c r="U118" s="33"/>
      <c r="V118" s="33"/>
      <c r="W118" s="33"/>
      <c r="X118" s="33"/>
      <c r="Y118" s="33"/>
      <c r="Z118" s="33"/>
      <c r="AA118" s="33"/>
      <c r="AB118" s="33"/>
      <c r="AC118" s="33"/>
      <c r="AD118" s="33"/>
      <c r="AE118" s="33"/>
    </row>
    <row r="119" spans="1:65" s="2" customFormat="1" ht="15.15" customHeight="1">
      <c r="A119" s="33"/>
      <c r="B119" s="34"/>
      <c r="C119" s="28" t="s">
        <v>30</v>
      </c>
      <c r="D119" s="35"/>
      <c r="E119" s="35"/>
      <c r="F119" s="26" t="str">
        <f>IF(E20="","",E20)</f>
        <v>Vyplň údaj</v>
      </c>
      <c r="G119" s="35"/>
      <c r="H119" s="35"/>
      <c r="I119" s="28" t="s">
        <v>35</v>
      </c>
      <c r="J119" s="31" t="str">
        <f>E26</f>
        <v>Jana Kotasková</v>
      </c>
      <c r="K119" s="35"/>
      <c r="L119" s="50"/>
      <c r="S119" s="33"/>
      <c r="T119" s="33"/>
      <c r="U119" s="33"/>
      <c r="V119" s="33"/>
      <c r="W119" s="33"/>
      <c r="X119" s="33"/>
      <c r="Y119" s="33"/>
      <c r="Z119" s="33"/>
      <c r="AA119" s="33"/>
      <c r="AB119" s="33"/>
      <c r="AC119" s="33"/>
      <c r="AD119" s="33"/>
      <c r="AE119" s="33"/>
    </row>
    <row r="120" spans="1:65" s="2" customFormat="1" ht="10.35" customHeight="1">
      <c r="A120" s="33"/>
      <c r="B120" s="34"/>
      <c r="C120" s="35"/>
      <c r="D120" s="35"/>
      <c r="E120" s="35"/>
      <c r="F120" s="35"/>
      <c r="G120" s="35"/>
      <c r="H120" s="35"/>
      <c r="I120" s="35"/>
      <c r="J120" s="35"/>
      <c r="K120" s="35"/>
      <c r="L120" s="50"/>
      <c r="S120" s="33"/>
      <c r="T120" s="33"/>
      <c r="U120" s="33"/>
      <c r="V120" s="33"/>
      <c r="W120" s="33"/>
      <c r="X120" s="33"/>
      <c r="Y120" s="33"/>
      <c r="Z120" s="33"/>
      <c r="AA120" s="33"/>
      <c r="AB120" s="33"/>
      <c r="AC120" s="33"/>
      <c r="AD120" s="33"/>
      <c r="AE120" s="33"/>
    </row>
    <row r="121" spans="1:65" s="11" customFormat="1" ht="29.25" customHeight="1">
      <c r="A121" s="163"/>
      <c r="B121" s="164"/>
      <c r="C121" s="165" t="s">
        <v>118</v>
      </c>
      <c r="D121" s="166" t="s">
        <v>62</v>
      </c>
      <c r="E121" s="166" t="s">
        <v>58</v>
      </c>
      <c r="F121" s="166" t="s">
        <v>59</v>
      </c>
      <c r="G121" s="166" t="s">
        <v>119</v>
      </c>
      <c r="H121" s="166" t="s">
        <v>120</v>
      </c>
      <c r="I121" s="166" t="s">
        <v>121</v>
      </c>
      <c r="J121" s="166" t="s">
        <v>111</v>
      </c>
      <c r="K121" s="167" t="s">
        <v>122</v>
      </c>
      <c r="L121" s="168"/>
      <c r="M121" s="74" t="s">
        <v>1</v>
      </c>
      <c r="N121" s="75" t="s">
        <v>41</v>
      </c>
      <c r="O121" s="75" t="s">
        <v>123</v>
      </c>
      <c r="P121" s="75" t="s">
        <v>124</v>
      </c>
      <c r="Q121" s="75" t="s">
        <v>125</v>
      </c>
      <c r="R121" s="75" t="s">
        <v>126</v>
      </c>
      <c r="S121" s="75" t="s">
        <v>127</v>
      </c>
      <c r="T121" s="76" t="s">
        <v>128</v>
      </c>
      <c r="U121" s="163"/>
      <c r="V121" s="163"/>
      <c r="W121" s="163"/>
      <c r="X121" s="163"/>
      <c r="Y121" s="163"/>
      <c r="Z121" s="163"/>
      <c r="AA121" s="163"/>
      <c r="AB121" s="163"/>
      <c r="AC121" s="163"/>
      <c r="AD121" s="163"/>
      <c r="AE121" s="163"/>
    </row>
    <row r="122" spans="1:65" s="2" customFormat="1" ht="22.8" customHeight="1">
      <c r="A122" s="33"/>
      <c r="B122" s="34"/>
      <c r="C122" s="81" t="s">
        <v>129</v>
      </c>
      <c r="D122" s="35"/>
      <c r="E122" s="35"/>
      <c r="F122" s="35"/>
      <c r="G122" s="35"/>
      <c r="H122" s="35"/>
      <c r="I122" s="35"/>
      <c r="J122" s="169">
        <f>BK122</f>
        <v>0</v>
      </c>
      <c r="K122" s="35"/>
      <c r="L122" s="38"/>
      <c r="M122" s="77"/>
      <c r="N122" s="170"/>
      <c r="O122" s="78"/>
      <c r="P122" s="171">
        <f>P123</f>
        <v>0</v>
      </c>
      <c r="Q122" s="78"/>
      <c r="R122" s="171">
        <f>R123</f>
        <v>0</v>
      </c>
      <c r="S122" s="78"/>
      <c r="T122" s="172">
        <f>T123</f>
        <v>0</v>
      </c>
      <c r="U122" s="33"/>
      <c r="V122" s="33"/>
      <c r="W122" s="33"/>
      <c r="X122" s="33"/>
      <c r="Y122" s="33"/>
      <c r="Z122" s="33"/>
      <c r="AA122" s="33"/>
      <c r="AB122" s="33"/>
      <c r="AC122" s="33"/>
      <c r="AD122" s="33"/>
      <c r="AE122" s="33"/>
      <c r="AT122" s="16" t="s">
        <v>76</v>
      </c>
      <c r="AU122" s="16" t="s">
        <v>113</v>
      </c>
      <c r="BK122" s="173">
        <f>BK123</f>
        <v>0</v>
      </c>
    </row>
    <row r="123" spans="1:65" s="12" customFormat="1" ht="25.95" customHeight="1">
      <c r="B123" s="174"/>
      <c r="C123" s="175"/>
      <c r="D123" s="176" t="s">
        <v>76</v>
      </c>
      <c r="E123" s="177" t="s">
        <v>292</v>
      </c>
      <c r="F123" s="177" t="s">
        <v>681</v>
      </c>
      <c r="G123" s="175"/>
      <c r="H123" s="175"/>
      <c r="I123" s="178"/>
      <c r="J123" s="179">
        <f>BK123</f>
        <v>0</v>
      </c>
      <c r="K123" s="175"/>
      <c r="L123" s="180"/>
      <c r="M123" s="181"/>
      <c r="N123" s="182"/>
      <c r="O123" s="182"/>
      <c r="P123" s="183">
        <f>P124</f>
        <v>0</v>
      </c>
      <c r="Q123" s="182"/>
      <c r="R123" s="183">
        <f>R124</f>
        <v>0</v>
      </c>
      <c r="S123" s="182"/>
      <c r="T123" s="184">
        <f>T124</f>
        <v>0</v>
      </c>
      <c r="AR123" s="185" t="s">
        <v>149</v>
      </c>
      <c r="AT123" s="186" t="s">
        <v>76</v>
      </c>
      <c r="AU123" s="186" t="s">
        <v>77</v>
      </c>
      <c r="AY123" s="185" t="s">
        <v>132</v>
      </c>
      <c r="BK123" s="187">
        <f>BK124</f>
        <v>0</v>
      </c>
    </row>
    <row r="124" spans="1:65" s="12" customFormat="1" ht="22.8" customHeight="1">
      <c r="B124" s="174"/>
      <c r="C124" s="175"/>
      <c r="D124" s="176" t="s">
        <v>76</v>
      </c>
      <c r="E124" s="188" t="s">
        <v>682</v>
      </c>
      <c r="F124" s="188" t="s">
        <v>683</v>
      </c>
      <c r="G124" s="175"/>
      <c r="H124" s="175"/>
      <c r="I124" s="178"/>
      <c r="J124" s="189">
        <f>BK124</f>
        <v>0</v>
      </c>
      <c r="K124" s="175"/>
      <c r="L124" s="180"/>
      <c r="M124" s="181"/>
      <c r="N124" s="182"/>
      <c r="O124" s="182"/>
      <c r="P124" s="183">
        <f>SUM(P125:P126)</f>
        <v>0</v>
      </c>
      <c r="Q124" s="182"/>
      <c r="R124" s="183">
        <f>SUM(R125:R126)</f>
        <v>0</v>
      </c>
      <c r="S124" s="182"/>
      <c r="T124" s="184">
        <f>SUM(T125:T126)</f>
        <v>0</v>
      </c>
      <c r="AR124" s="185" t="s">
        <v>149</v>
      </c>
      <c r="AT124" s="186" t="s">
        <v>76</v>
      </c>
      <c r="AU124" s="186" t="s">
        <v>84</v>
      </c>
      <c r="AY124" s="185" t="s">
        <v>132</v>
      </c>
      <c r="BK124" s="187">
        <f>SUM(BK125:BK126)</f>
        <v>0</v>
      </c>
    </row>
    <row r="125" spans="1:65" s="2" customFormat="1" ht="16.5" customHeight="1">
      <c r="A125" s="33"/>
      <c r="B125" s="34"/>
      <c r="C125" s="190" t="s">
        <v>84</v>
      </c>
      <c r="D125" s="190" t="s">
        <v>135</v>
      </c>
      <c r="E125" s="191" t="s">
        <v>684</v>
      </c>
      <c r="F125" s="192" t="s">
        <v>685</v>
      </c>
      <c r="G125" s="193" t="s">
        <v>200</v>
      </c>
      <c r="H125" s="194">
        <v>10</v>
      </c>
      <c r="I125" s="195"/>
      <c r="J125" s="196">
        <f>ROUND(I125*H125,2)</f>
        <v>0</v>
      </c>
      <c r="K125" s="192" t="s">
        <v>686</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140</v>
      </c>
      <c r="AT125" s="201" t="s">
        <v>135</v>
      </c>
      <c r="AU125" s="201" t="s">
        <v>86</v>
      </c>
      <c r="AY125" s="16" t="s">
        <v>132</v>
      </c>
      <c r="BE125" s="202">
        <f>IF(N125="základní",J125,0)</f>
        <v>0</v>
      </c>
      <c r="BF125" s="202">
        <f>IF(N125="snížená",J125,0)</f>
        <v>0</v>
      </c>
      <c r="BG125" s="202">
        <f>IF(N125="zákl. přenesená",J125,0)</f>
        <v>0</v>
      </c>
      <c r="BH125" s="202">
        <f>IF(N125="sníž. přenesená",J125,0)</f>
        <v>0</v>
      </c>
      <c r="BI125" s="202">
        <f>IF(N125="nulová",J125,0)</f>
        <v>0</v>
      </c>
      <c r="BJ125" s="16" t="s">
        <v>84</v>
      </c>
      <c r="BK125" s="202">
        <f>ROUND(I125*H125,2)</f>
        <v>0</v>
      </c>
      <c r="BL125" s="16" t="s">
        <v>140</v>
      </c>
      <c r="BM125" s="201" t="s">
        <v>687</v>
      </c>
    </row>
    <row r="126" spans="1:65" s="2" customFormat="1" ht="19.2">
      <c r="A126" s="33"/>
      <c r="B126" s="34"/>
      <c r="C126" s="35"/>
      <c r="D126" s="203" t="s">
        <v>142</v>
      </c>
      <c r="E126" s="35"/>
      <c r="F126" s="204" t="s">
        <v>688</v>
      </c>
      <c r="G126" s="35"/>
      <c r="H126" s="35"/>
      <c r="I126" s="205"/>
      <c r="J126" s="35"/>
      <c r="K126" s="35"/>
      <c r="L126" s="38"/>
      <c r="M126" s="247"/>
      <c r="N126" s="248"/>
      <c r="O126" s="249"/>
      <c r="P126" s="249"/>
      <c r="Q126" s="249"/>
      <c r="R126" s="249"/>
      <c r="S126" s="249"/>
      <c r="T126" s="250"/>
      <c r="U126" s="33"/>
      <c r="V126" s="33"/>
      <c r="W126" s="33"/>
      <c r="X126" s="33"/>
      <c r="Y126" s="33"/>
      <c r="Z126" s="33"/>
      <c r="AA126" s="33"/>
      <c r="AB126" s="33"/>
      <c r="AC126" s="33"/>
      <c r="AD126" s="33"/>
      <c r="AE126" s="33"/>
      <c r="AT126" s="16" t="s">
        <v>142</v>
      </c>
      <c r="AU126" s="16" t="s">
        <v>86</v>
      </c>
    </row>
    <row r="127" spans="1:65" s="2" customFormat="1" ht="6.9" customHeight="1">
      <c r="A127" s="33"/>
      <c r="B127" s="53"/>
      <c r="C127" s="54"/>
      <c r="D127" s="54"/>
      <c r="E127" s="54"/>
      <c r="F127" s="54"/>
      <c r="G127" s="54"/>
      <c r="H127" s="54"/>
      <c r="I127" s="54"/>
      <c r="J127" s="54"/>
      <c r="K127" s="54"/>
      <c r="L127" s="38"/>
      <c r="M127" s="33"/>
      <c r="O127" s="33"/>
      <c r="P127" s="33"/>
      <c r="Q127" s="33"/>
      <c r="R127" s="33"/>
      <c r="S127" s="33"/>
      <c r="T127" s="33"/>
      <c r="U127" s="33"/>
      <c r="V127" s="33"/>
      <c r="W127" s="33"/>
      <c r="X127" s="33"/>
      <c r="Y127" s="33"/>
      <c r="Z127" s="33"/>
      <c r="AA127" s="33"/>
      <c r="AB127" s="33"/>
      <c r="AC127" s="33"/>
      <c r="AD127" s="33"/>
      <c r="AE127" s="33"/>
    </row>
  </sheetData>
  <sheetProtection algorithmName="SHA-512" hashValue="t/YFfW3iDsaTWDW2vP3zhgeHdkAQO0C38gTghWKzWCoJfbstUKJ7ox+oy2ZRY/QnJMhOFnv4ay8ja/NZJQ4BLg==" saltValue="ansRnlCYQadknS968BjHvkuSMdSMvyCuk0R/eGAggmMQXjn/47ha2NwUbG3CwKAZi2EgPyFlusOz5s9LNiY41Q==" spinCount="100000" sheet="1" objects="1" scenarios="1" formatColumns="0" formatRows="0" autoFilter="0"/>
  <autoFilter ref="C121:K126"/>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4"/>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2"/>
      <c r="M2" s="252"/>
      <c r="N2" s="252"/>
      <c r="O2" s="252"/>
      <c r="P2" s="252"/>
      <c r="Q2" s="252"/>
      <c r="R2" s="252"/>
      <c r="S2" s="252"/>
      <c r="T2" s="252"/>
      <c r="U2" s="252"/>
      <c r="V2" s="252"/>
      <c r="AT2" s="16" t="s">
        <v>102</v>
      </c>
    </row>
    <row r="3" spans="1:46" s="1" customFormat="1" ht="6.9" customHeight="1">
      <c r="B3" s="114"/>
      <c r="C3" s="115"/>
      <c r="D3" s="115"/>
      <c r="E3" s="115"/>
      <c r="F3" s="115"/>
      <c r="G3" s="115"/>
      <c r="H3" s="115"/>
      <c r="I3" s="115"/>
      <c r="J3" s="115"/>
      <c r="K3" s="115"/>
      <c r="L3" s="19"/>
      <c r="AT3" s="16" t="s">
        <v>86</v>
      </c>
    </row>
    <row r="4" spans="1:46" s="1" customFormat="1" ht="24.9" customHeight="1">
      <c r="B4" s="19"/>
      <c r="D4" s="116" t="s">
        <v>106</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300" t="str">
        <f>'Rekapitulace stavby'!K6</f>
        <v>Oprava výhybek v žst. Kopřivnice, nákl. nádraží</v>
      </c>
      <c r="F7" s="301"/>
      <c r="G7" s="301"/>
      <c r="H7" s="301"/>
      <c r="L7" s="19"/>
    </row>
    <row r="8" spans="1:46" s="2" customFormat="1" ht="12" customHeight="1">
      <c r="A8" s="33"/>
      <c r="B8" s="38"/>
      <c r="C8" s="33"/>
      <c r="D8" s="118" t="s">
        <v>107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302" t="s">
        <v>689</v>
      </c>
      <c r="F9" s="303"/>
      <c r="G9" s="303"/>
      <c r="H9" s="303"/>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103</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6. 4. 2023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4" t="str">
        <f>'Rekapitulace stavby'!E14</f>
        <v>Vyplň údaj</v>
      </c>
      <c r="F18" s="305"/>
      <c r="G18" s="305"/>
      <c r="H18" s="305"/>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
        <v>26</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
        <v>690</v>
      </c>
      <c r="F24" s="33"/>
      <c r="G24" s="33"/>
      <c r="H24" s="33"/>
      <c r="I24" s="118" t="s">
        <v>28</v>
      </c>
      <c r="J24" s="109" t="s">
        <v>29</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47.25" customHeight="1">
      <c r="A27" s="120"/>
      <c r="B27" s="121"/>
      <c r="C27" s="120"/>
      <c r="D27" s="120"/>
      <c r="E27" s="306" t="s">
        <v>691</v>
      </c>
      <c r="F27" s="306"/>
      <c r="G27" s="306"/>
      <c r="H27" s="306"/>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ROUND(J121,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ROUND((SUM(BE121:BE183)),  2)</f>
        <v>0</v>
      </c>
      <c r="G33" s="33"/>
      <c r="H33" s="33"/>
      <c r="I33" s="129">
        <v>0.21</v>
      </c>
      <c r="J33" s="128">
        <f>ROUND(((SUM(BE121:BE183))*I33),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ROUND((SUM(BF121:BF183)),  2)</f>
        <v>0</v>
      </c>
      <c r="G34" s="33"/>
      <c r="H34" s="33"/>
      <c r="I34" s="129">
        <v>0.15</v>
      </c>
      <c r="J34" s="128">
        <f>ROUND(((SUM(BF121:BF183))*I34),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ROUND((SUM(BG121:BG183)),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ROUND((SUM(BH121:BH183)),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ROUND((SUM(BI121:BI183)),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109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8" t="str">
        <f>E7</f>
        <v>Oprava výhybek v žst. Kopřivnice, nákl. nádraží</v>
      </c>
      <c r="F85" s="299"/>
      <c r="G85" s="299"/>
      <c r="H85" s="29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107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6" t="str">
        <f>E9</f>
        <v>SO 04 - SEE - Oprava EOV výhybek v žst. Kopřivnice nákl.nádraží</v>
      </c>
      <c r="F87" s="297"/>
      <c r="G87" s="297"/>
      <c r="H87" s="297"/>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Frenštát p.R.</v>
      </c>
      <c r="G89" s="35"/>
      <c r="H89" s="35"/>
      <c r="I89" s="28" t="s">
        <v>22</v>
      </c>
      <c r="J89" s="65" t="str">
        <f>IF(J12="","",J12)</f>
        <v>6. 4. 2023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25.65" customHeight="1">
      <c r="A92" s="33"/>
      <c r="B92" s="34"/>
      <c r="C92" s="28" t="s">
        <v>30</v>
      </c>
      <c r="D92" s="35"/>
      <c r="E92" s="35"/>
      <c r="F92" s="26" t="str">
        <f>IF(E18="","",E18)</f>
        <v>Vyplň údaj</v>
      </c>
      <c r="G92" s="35"/>
      <c r="H92" s="35"/>
      <c r="I92" s="28" t="s">
        <v>35</v>
      </c>
      <c r="J92" s="31" t="str">
        <f>E24</f>
        <v>Správa železnic, státní organizace</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110</v>
      </c>
      <c r="D94" s="149"/>
      <c r="E94" s="149"/>
      <c r="F94" s="149"/>
      <c r="G94" s="149"/>
      <c r="H94" s="149"/>
      <c r="I94" s="149"/>
      <c r="J94" s="150" t="s">
        <v>111</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112</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113</v>
      </c>
    </row>
    <row r="97" spans="1:31" s="9" customFormat="1" ht="24.9" customHeight="1">
      <c r="B97" s="152"/>
      <c r="C97" s="153"/>
      <c r="D97" s="154" t="s">
        <v>114</v>
      </c>
      <c r="E97" s="155"/>
      <c r="F97" s="155"/>
      <c r="G97" s="155"/>
      <c r="H97" s="155"/>
      <c r="I97" s="155"/>
      <c r="J97" s="156">
        <f>J122</f>
        <v>0</v>
      </c>
      <c r="K97" s="153"/>
      <c r="L97" s="157"/>
    </row>
    <row r="98" spans="1:31" s="10" customFormat="1" ht="19.95" customHeight="1">
      <c r="B98" s="158"/>
      <c r="C98" s="103"/>
      <c r="D98" s="159" t="s">
        <v>115</v>
      </c>
      <c r="E98" s="160"/>
      <c r="F98" s="160"/>
      <c r="G98" s="160"/>
      <c r="H98" s="160"/>
      <c r="I98" s="160"/>
      <c r="J98" s="161">
        <f>J123</f>
        <v>0</v>
      </c>
      <c r="K98" s="103"/>
      <c r="L98" s="162"/>
    </row>
    <row r="99" spans="1:31" s="9" customFormat="1" ht="24.9" customHeight="1">
      <c r="B99" s="152"/>
      <c r="C99" s="153"/>
      <c r="D99" s="154" t="s">
        <v>692</v>
      </c>
      <c r="E99" s="155"/>
      <c r="F99" s="155"/>
      <c r="G99" s="155"/>
      <c r="H99" s="155"/>
      <c r="I99" s="155"/>
      <c r="J99" s="156">
        <f>J134</f>
        <v>0</v>
      </c>
      <c r="K99" s="153"/>
      <c r="L99" s="157"/>
    </row>
    <row r="100" spans="1:31" s="10" customFormat="1" ht="19.95" customHeight="1">
      <c r="B100" s="158"/>
      <c r="C100" s="103"/>
      <c r="D100" s="159" t="s">
        <v>693</v>
      </c>
      <c r="E100" s="160"/>
      <c r="F100" s="160"/>
      <c r="G100" s="160"/>
      <c r="H100" s="160"/>
      <c r="I100" s="160"/>
      <c r="J100" s="161">
        <f>J135</f>
        <v>0</v>
      </c>
      <c r="K100" s="103"/>
      <c r="L100" s="162"/>
    </row>
    <row r="101" spans="1:31" s="9" customFormat="1" ht="24.9" customHeight="1">
      <c r="B101" s="152"/>
      <c r="C101" s="153"/>
      <c r="D101" s="154" t="s">
        <v>116</v>
      </c>
      <c r="E101" s="155"/>
      <c r="F101" s="155"/>
      <c r="G101" s="155"/>
      <c r="H101" s="155"/>
      <c r="I101" s="155"/>
      <c r="J101" s="156">
        <f>J179</f>
        <v>0</v>
      </c>
      <c r="K101" s="153"/>
      <c r="L101" s="157"/>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 customHeight="1">
      <c r="A108" s="33"/>
      <c r="B108" s="34"/>
      <c r="C108" s="22" t="s">
        <v>117</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98" t="str">
        <f>E7</f>
        <v>Oprava výhybek v žst. Kopřivnice, nákl. nádraží</v>
      </c>
      <c r="F111" s="299"/>
      <c r="G111" s="299"/>
      <c r="H111" s="299"/>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107</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86" t="str">
        <f>E9</f>
        <v>SO 04 - SEE - Oprava EOV výhybek v žst. Kopřivnice nákl.nádraží</v>
      </c>
      <c r="F113" s="297"/>
      <c r="G113" s="297"/>
      <c r="H113" s="297"/>
      <c r="I113" s="35"/>
      <c r="J113" s="35"/>
      <c r="K113" s="35"/>
      <c r="L113" s="50"/>
      <c r="S113" s="33"/>
      <c r="T113" s="33"/>
      <c r="U113" s="33"/>
      <c r="V113" s="33"/>
      <c r="W113" s="33"/>
      <c r="X113" s="33"/>
      <c r="Y113" s="33"/>
      <c r="Z113" s="33"/>
      <c r="AA113" s="33"/>
      <c r="AB113" s="33"/>
      <c r="AC113" s="33"/>
      <c r="AD113" s="33"/>
      <c r="AE113" s="33"/>
    </row>
    <row r="114" spans="1:65" s="2" customFormat="1" ht="6.9"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PS Frenštát p.R.</v>
      </c>
      <c r="G115" s="35"/>
      <c r="H115" s="35"/>
      <c r="I115" s="28" t="s">
        <v>22</v>
      </c>
      <c r="J115" s="65" t="str">
        <f>IF(J12="","",J12)</f>
        <v>6. 4. 2023</v>
      </c>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15" customHeight="1">
      <c r="A117" s="33"/>
      <c r="B117" s="34"/>
      <c r="C117" s="28" t="s">
        <v>24</v>
      </c>
      <c r="D117" s="35"/>
      <c r="E117" s="35"/>
      <c r="F117" s="26" t="str">
        <f>E15</f>
        <v>Správa železnic, státní organizace, OŘ Ostrava</v>
      </c>
      <c r="G117" s="35"/>
      <c r="H117" s="35"/>
      <c r="I117" s="28" t="s">
        <v>32</v>
      </c>
      <c r="J117" s="31" t="str">
        <f>E21</f>
        <v xml:space="preserve"> </v>
      </c>
      <c r="K117" s="35"/>
      <c r="L117" s="50"/>
      <c r="S117" s="33"/>
      <c r="T117" s="33"/>
      <c r="U117" s="33"/>
      <c r="V117" s="33"/>
      <c r="W117" s="33"/>
      <c r="X117" s="33"/>
      <c r="Y117" s="33"/>
      <c r="Z117" s="33"/>
      <c r="AA117" s="33"/>
      <c r="AB117" s="33"/>
      <c r="AC117" s="33"/>
      <c r="AD117" s="33"/>
      <c r="AE117" s="33"/>
    </row>
    <row r="118" spans="1:65" s="2" customFormat="1" ht="25.65" customHeight="1">
      <c r="A118" s="33"/>
      <c r="B118" s="34"/>
      <c r="C118" s="28" t="s">
        <v>30</v>
      </c>
      <c r="D118" s="35"/>
      <c r="E118" s="35"/>
      <c r="F118" s="26" t="str">
        <f>IF(E18="","",E18)</f>
        <v>Vyplň údaj</v>
      </c>
      <c r="G118" s="35"/>
      <c r="H118" s="35"/>
      <c r="I118" s="28" t="s">
        <v>35</v>
      </c>
      <c r="J118" s="31" t="str">
        <f>E24</f>
        <v>Správa železnic, státní organizace</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1" customFormat="1" ht="29.25" customHeight="1">
      <c r="A120" s="163"/>
      <c r="B120" s="164"/>
      <c r="C120" s="165" t="s">
        <v>118</v>
      </c>
      <c r="D120" s="166" t="s">
        <v>62</v>
      </c>
      <c r="E120" s="166" t="s">
        <v>58</v>
      </c>
      <c r="F120" s="166" t="s">
        <v>59</v>
      </c>
      <c r="G120" s="166" t="s">
        <v>119</v>
      </c>
      <c r="H120" s="166" t="s">
        <v>120</v>
      </c>
      <c r="I120" s="166" t="s">
        <v>121</v>
      </c>
      <c r="J120" s="166" t="s">
        <v>111</v>
      </c>
      <c r="K120" s="167" t="s">
        <v>122</v>
      </c>
      <c r="L120" s="168"/>
      <c r="M120" s="74" t="s">
        <v>1</v>
      </c>
      <c r="N120" s="75" t="s">
        <v>41</v>
      </c>
      <c r="O120" s="75" t="s">
        <v>123</v>
      </c>
      <c r="P120" s="75" t="s">
        <v>124</v>
      </c>
      <c r="Q120" s="75" t="s">
        <v>125</v>
      </c>
      <c r="R120" s="75" t="s">
        <v>126</v>
      </c>
      <c r="S120" s="75" t="s">
        <v>127</v>
      </c>
      <c r="T120" s="76" t="s">
        <v>128</v>
      </c>
      <c r="U120" s="163"/>
      <c r="V120" s="163"/>
      <c r="W120" s="163"/>
      <c r="X120" s="163"/>
      <c r="Y120" s="163"/>
      <c r="Z120" s="163"/>
      <c r="AA120" s="163"/>
      <c r="AB120" s="163"/>
      <c r="AC120" s="163"/>
      <c r="AD120" s="163"/>
      <c r="AE120" s="163"/>
    </row>
    <row r="121" spans="1:65" s="2" customFormat="1" ht="22.8" customHeight="1">
      <c r="A121" s="33"/>
      <c r="B121" s="34"/>
      <c r="C121" s="81" t="s">
        <v>129</v>
      </c>
      <c r="D121" s="35"/>
      <c r="E121" s="35"/>
      <c r="F121" s="35"/>
      <c r="G121" s="35"/>
      <c r="H121" s="35"/>
      <c r="I121" s="35"/>
      <c r="J121" s="169">
        <f>BK121</f>
        <v>0</v>
      </c>
      <c r="K121" s="35"/>
      <c r="L121" s="38"/>
      <c r="M121" s="77"/>
      <c r="N121" s="170"/>
      <c r="O121" s="78"/>
      <c r="P121" s="171">
        <f>P122+P134+P179</f>
        <v>0</v>
      </c>
      <c r="Q121" s="78"/>
      <c r="R121" s="171">
        <f>R122+R134+R179</f>
        <v>0</v>
      </c>
      <c r="S121" s="78"/>
      <c r="T121" s="172">
        <f>T122+T134+T179</f>
        <v>0</v>
      </c>
      <c r="U121" s="33"/>
      <c r="V121" s="33"/>
      <c r="W121" s="33"/>
      <c r="X121" s="33"/>
      <c r="Y121" s="33"/>
      <c r="Z121" s="33"/>
      <c r="AA121" s="33"/>
      <c r="AB121" s="33"/>
      <c r="AC121" s="33"/>
      <c r="AD121" s="33"/>
      <c r="AE121" s="33"/>
      <c r="AT121" s="16" t="s">
        <v>76</v>
      </c>
      <c r="AU121" s="16" t="s">
        <v>113</v>
      </c>
      <c r="BK121" s="173">
        <f>BK122+BK134+BK179</f>
        <v>0</v>
      </c>
    </row>
    <row r="122" spans="1:65" s="12" customFormat="1" ht="25.95" customHeight="1">
      <c r="B122" s="174"/>
      <c r="C122" s="175"/>
      <c r="D122" s="176" t="s">
        <v>76</v>
      </c>
      <c r="E122" s="177" t="s">
        <v>130</v>
      </c>
      <c r="F122" s="177" t="s">
        <v>131</v>
      </c>
      <c r="G122" s="175"/>
      <c r="H122" s="175"/>
      <c r="I122" s="178"/>
      <c r="J122" s="179">
        <f>BK122</f>
        <v>0</v>
      </c>
      <c r="K122" s="175"/>
      <c r="L122" s="180"/>
      <c r="M122" s="181"/>
      <c r="N122" s="182"/>
      <c r="O122" s="182"/>
      <c r="P122" s="183">
        <f>P123</f>
        <v>0</v>
      </c>
      <c r="Q122" s="182"/>
      <c r="R122" s="183">
        <f>R123</f>
        <v>0</v>
      </c>
      <c r="S122" s="182"/>
      <c r="T122" s="184">
        <f>T123</f>
        <v>0</v>
      </c>
      <c r="AR122" s="185" t="s">
        <v>84</v>
      </c>
      <c r="AT122" s="186" t="s">
        <v>76</v>
      </c>
      <c r="AU122" s="186" t="s">
        <v>77</v>
      </c>
      <c r="AY122" s="185" t="s">
        <v>132</v>
      </c>
      <c r="BK122" s="187">
        <f>BK123</f>
        <v>0</v>
      </c>
    </row>
    <row r="123" spans="1:65" s="12" customFormat="1" ht="22.8" customHeight="1">
      <c r="B123" s="174"/>
      <c r="C123" s="175"/>
      <c r="D123" s="176" t="s">
        <v>76</v>
      </c>
      <c r="E123" s="188" t="s">
        <v>133</v>
      </c>
      <c r="F123" s="188" t="s">
        <v>134</v>
      </c>
      <c r="G123" s="175"/>
      <c r="H123" s="175"/>
      <c r="I123" s="178"/>
      <c r="J123" s="189">
        <f>BK123</f>
        <v>0</v>
      </c>
      <c r="K123" s="175"/>
      <c r="L123" s="180"/>
      <c r="M123" s="181"/>
      <c r="N123" s="182"/>
      <c r="O123" s="182"/>
      <c r="P123" s="183">
        <f>SUM(P124:P133)</f>
        <v>0</v>
      </c>
      <c r="Q123" s="182"/>
      <c r="R123" s="183">
        <f>SUM(R124:R133)</f>
        <v>0</v>
      </c>
      <c r="S123" s="182"/>
      <c r="T123" s="184">
        <f>SUM(T124:T133)</f>
        <v>0</v>
      </c>
      <c r="AR123" s="185" t="s">
        <v>84</v>
      </c>
      <c r="AT123" s="186" t="s">
        <v>76</v>
      </c>
      <c r="AU123" s="186" t="s">
        <v>84</v>
      </c>
      <c r="AY123" s="185" t="s">
        <v>132</v>
      </c>
      <c r="BK123" s="187">
        <f>SUM(BK124:BK133)</f>
        <v>0</v>
      </c>
    </row>
    <row r="124" spans="1:65" s="2" customFormat="1" ht="16.5" customHeight="1">
      <c r="A124" s="33"/>
      <c r="B124" s="34"/>
      <c r="C124" s="190" t="s">
        <v>84</v>
      </c>
      <c r="D124" s="190" t="s">
        <v>135</v>
      </c>
      <c r="E124" s="191" t="s">
        <v>637</v>
      </c>
      <c r="F124" s="192" t="s">
        <v>638</v>
      </c>
      <c r="G124" s="193" t="s">
        <v>159</v>
      </c>
      <c r="H124" s="194">
        <v>42</v>
      </c>
      <c r="I124" s="195"/>
      <c r="J124" s="196">
        <f>ROUND(I124*H124,2)</f>
        <v>0</v>
      </c>
      <c r="K124" s="192" t="s">
        <v>139</v>
      </c>
      <c r="L124" s="38"/>
      <c r="M124" s="197" t="s">
        <v>1</v>
      </c>
      <c r="N124" s="198" t="s">
        <v>42</v>
      </c>
      <c r="O124" s="70"/>
      <c r="P124" s="199">
        <f>O124*H124</f>
        <v>0</v>
      </c>
      <c r="Q124" s="199">
        <v>0</v>
      </c>
      <c r="R124" s="199">
        <f>Q124*H124</f>
        <v>0</v>
      </c>
      <c r="S124" s="199">
        <v>0</v>
      </c>
      <c r="T124" s="200">
        <f>S124*H124</f>
        <v>0</v>
      </c>
      <c r="U124" s="33"/>
      <c r="V124" s="33"/>
      <c r="W124" s="33"/>
      <c r="X124" s="33"/>
      <c r="Y124" s="33"/>
      <c r="Z124" s="33"/>
      <c r="AA124" s="33"/>
      <c r="AB124" s="33"/>
      <c r="AC124" s="33"/>
      <c r="AD124" s="33"/>
      <c r="AE124" s="33"/>
      <c r="AR124" s="201" t="s">
        <v>140</v>
      </c>
      <c r="AT124" s="201" t="s">
        <v>135</v>
      </c>
      <c r="AU124" s="201" t="s">
        <v>86</v>
      </c>
      <c r="AY124" s="16" t="s">
        <v>132</v>
      </c>
      <c r="BE124" s="202">
        <f>IF(N124="základní",J124,0)</f>
        <v>0</v>
      </c>
      <c r="BF124" s="202">
        <f>IF(N124="snížená",J124,0)</f>
        <v>0</v>
      </c>
      <c r="BG124" s="202">
        <f>IF(N124="zákl. přenesená",J124,0)</f>
        <v>0</v>
      </c>
      <c r="BH124" s="202">
        <f>IF(N124="sníž. přenesená",J124,0)</f>
        <v>0</v>
      </c>
      <c r="BI124" s="202">
        <f>IF(N124="nulová",J124,0)</f>
        <v>0</v>
      </c>
      <c r="BJ124" s="16" t="s">
        <v>84</v>
      </c>
      <c r="BK124" s="202">
        <f>ROUND(I124*H124,2)</f>
        <v>0</v>
      </c>
      <c r="BL124" s="16" t="s">
        <v>140</v>
      </c>
      <c r="BM124" s="201" t="s">
        <v>694</v>
      </c>
    </row>
    <row r="125" spans="1:65" s="2" customFormat="1" ht="19.2">
      <c r="A125" s="33"/>
      <c r="B125" s="34"/>
      <c r="C125" s="35"/>
      <c r="D125" s="203" t="s">
        <v>142</v>
      </c>
      <c r="E125" s="35"/>
      <c r="F125" s="204" t="s">
        <v>640</v>
      </c>
      <c r="G125" s="35"/>
      <c r="H125" s="35"/>
      <c r="I125" s="205"/>
      <c r="J125" s="35"/>
      <c r="K125" s="35"/>
      <c r="L125" s="38"/>
      <c r="M125" s="206"/>
      <c r="N125" s="207"/>
      <c r="O125" s="70"/>
      <c r="P125" s="70"/>
      <c r="Q125" s="70"/>
      <c r="R125" s="70"/>
      <c r="S125" s="70"/>
      <c r="T125" s="71"/>
      <c r="U125" s="33"/>
      <c r="V125" s="33"/>
      <c r="W125" s="33"/>
      <c r="X125" s="33"/>
      <c r="Y125" s="33"/>
      <c r="Z125" s="33"/>
      <c r="AA125" s="33"/>
      <c r="AB125" s="33"/>
      <c r="AC125" s="33"/>
      <c r="AD125" s="33"/>
      <c r="AE125" s="33"/>
      <c r="AT125" s="16" t="s">
        <v>142</v>
      </c>
      <c r="AU125" s="16" t="s">
        <v>86</v>
      </c>
    </row>
    <row r="126" spans="1:65" s="13" customFormat="1">
      <c r="B126" s="208"/>
      <c r="C126" s="209"/>
      <c r="D126" s="203" t="s">
        <v>155</v>
      </c>
      <c r="E126" s="210" t="s">
        <v>1</v>
      </c>
      <c r="F126" s="211" t="s">
        <v>695</v>
      </c>
      <c r="G126" s="209"/>
      <c r="H126" s="212">
        <v>42</v>
      </c>
      <c r="I126" s="213"/>
      <c r="J126" s="209"/>
      <c r="K126" s="209"/>
      <c r="L126" s="214"/>
      <c r="M126" s="215"/>
      <c r="N126" s="216"/>
      <c r="O126" s="216"/>
      <c r="P126" s="216"/>
      <c r="Q126" s="216"/>
      <c r="R126" s="216"/>
      <c r="S126" s="216"/>
      <c r="T126" s="217"/>
      <c r="AT126" s="218" t="s">
        <v>155</v>
      </c>
      <c r="AU126" s="218" t="s">
        <v>86</v>
      </c>
      <c r="AV126" s="13" t="s">
        <v>86</v>
      </c>
      <c r="AW126" s="13" t="s">
        <v>34</v>
      </c>
      <c r="AX126" s="13" t="s">
        <v>77</v>
      </c>
      <c r="AY126" s="218" t="s">
        <v>132</v>
      </c>
    </row>
    <row r="127" spans="1:65" s="14" customFormat="1">
      <c r="B127" s="233"/>
      <c r="C127" s="234"/>
      <c r="D127" s="203" t="s">
        <v>155</v>
      </c>
      <c r="E127" s="235" t="s">
        <v>1</v>
      </c>
      <c r="F127" s="236" t="s">
        <v>382</v>
      </c>
      <c r="G127" s="234"/>
      <c r="H127" s="237">
        <v>42</v>
      </c>
      <c r="I127" s="238"/>
      <c r="J127" s="234"/>
      <c r="K127" s="234"/>
      <c r="L127" s="239"/>
      <c r="M127" s="240"/>
      <c r="N127" s="241"/>
      <c r="O127" s="241"/>
      <c r="P127" s="241"/>
      <c r="Q127" s="241"/>
      <c r="R127" s="241"/>
      <c r="S127" s="241"/>
      <c r="T127" s="242"/>
      <c r="AT127" s="243" t="s">
        <v>155</v>
      </c>
      <c r="AU127" s="243" t="s">
        <v>86</v>
      </c>
      <c r="AV127" s="14" t="s">
        <v>140</v>
      </c>
      <c r="AW127" s="14" t="s">
        <v>34</v>
      </c>
      <c r="AX127" s="14" t="s">
        <v>84</v>
      </c>
      <c r="AY127" s="243" t="s">
        <v>132</v>
      </c>
    </row>
    <row r="128" spans="1:65" s="2" customFormat="1" ht="16.5" customHeight="1">
      <c r="A128" s="33"/>
      <c r="B128" s="34"/>
      <c r="C128" s="190" t="s">
        <v>86</v>
      </c>
      <c r="D128" s="190" t="s">
        <v>135</v>
      </c>
      <c r="E128" s="191" t="s">
        <v>696</v>
      </c>
      <c r="F128" s="192" t="s">
        <v>697</v>
      </c>
      <c r="G128" s="193" t="s">
        <v>159</v>
      </c>
      <c r="H128" s="194">
        <v>42</v>
      </c>
      <c r="I128" s="195"/>
      <c r="J128" s="196">
        <f>ROUND(I128*H128,2)</f>
        <v>0</v>
      </c>
      <c r="K128" s="192" t="s">
        <v>139</v>
      </c>
      <c r="L128" s="38"/>
      <c r="M128" s="197" t="s">
        <v>1</v>
      </c>
      <c r="N128" s="198" t="s">
        <v>42</v>
      </c>
      <c r="O128" s="70"/>
      <c r="P128" s="199">
        <f>O128*H128</f>
        <v>0</v>
      </c>
      <c r="Q128" s="199">
        <v>0</v>
      </c>
      <c r="R128" s="199">
        <f>Q128*H128</f>
        <v>0</v>
      </c>
      <c r="S128" s="199">
        <v>0</v>
      </c>
      <c r="T128" s="200">
        <f>S128*H128</f>
        <v>0</v>
      </c>
      <c r="U128" s="33"/>
      <c r="V128" s="33"/>
      <c r="W128" s="33"/>
      <c r="X128" s="33"/>
      <c r="Y128" s="33"/>
      <c r="Z128" s="33"/>
      <c r="AA128" s="33"/>
      <c r="AB128" s="33"/>
      <c r="AC128" s="33"/>
      <c r="AD128" s="33"/>
      <c r="AE128" s="33"/>
      <c r="AR128" s="201" t="s">
        <v>140</v>
      </c>
      <c r="AT128" s="201" t="s">
        <v>135</v>
      </c>
      <c r="AU128" s="201" t="s">
        <v>86</v>
      </c>
      <c r="AY128" s="16" t="s">
        <v>132</v>
      </c>
      <c r="BE128" s="202">
        <f>IF(N128="základní",J128,0)</f>
        <v>0</v>
      </c>
      <c r="BF128" s="202">
        <f>IF(N128="snížená",J128,0)</f>
        <v>0</v>
      </c>
      <c r="BG128" s="202">
        <f>IF(N128="zákl. přenesená",J128,0)</f>
        <v>0</v>
      </c>
      <c r="BH128" s="202">
        <f>IF(N128="sníž. přenesená",J128,0)</f>
        <v>0</v>
      </c>
      <c r="BI128" s="202">
        <f>IF(N128="nulová",J128,0)</f>
        <v>0</v>
      </c>
      <c r="BJ128" s="16" t="s">
        <v>84</v>
      </c>
      <c r="BK128" s="202">
        <f>ROUND(I128*H128,2)</f>
        <v>0</v>
      </c>
      <c r="BL128" s="16" t="s">
        <v>140</v>
      </c>
      <c r="BM128" s="201" t="s">
        <v>698</v>
      </c>
    </row>
    <row r="129" spans="1:65" s="2" customFormat="1" ht="19.2">
      <c r="A129" s="33"/>
      <c r="B129" s="34"/>
      <c r="C129" s="35"/>
      <c r="D129" s="203" t="s">
        <v>142</v>
      </c>
      <c r="E129" s="35"/>
      <c r="F129" s="204" t="s">
        <v>699</v>
      </c>
      <c r="G129" s="35"/>
      <c r="H129" s="35"/>
      <c r="I129" s="205"/>
      <c r="J129" s="35"/>
      <c r="K129" s="35"/>
      <c r="L129" s="38"/>
      <c r="M129" s="206"/>
      <c r="N129" s="207"/>
      <c r="O129" s="70"/>
      <c r="P129" s="70"/>
      <c r="Q129" s="70"/>
      <c r="R129" s="70"/>
      <c r="S129" s="70"/>
      <c r="T129" s="71"/>
      <c r="U129" s="33"/>
      <c r="V129" s="33"/>
      <c r="W129" s="33"/>
      <c r="X129" s="33"/>
      <c r="Y129" s="33"/>
      <c r="Z129" s="33"/>
      <c r="AA129" s="33"/>
      <c r="AB129" s="33"/>
      <c r="AC129" s="33"/>
      <c r="AD129" s="33"/>
      <c r="AE129" s="33"/>
      <c r="AT129" s="16" t="s">
        <v>142</v>
      </c>
      <c r="AU129" s="16" t="s">
        <v>86</v>
      </c>
    </row>
    <row r="130" spans="1:65" s="13" customFormat="1">
      <c r="B130" s="208"/>
      <c r="C130" s="209"/>
      <c r="D130" s="203" t="s">
        <v>155</v>
      </c>
      <c r="E130" s="210" t="s">
        <v>1</v>
      </c>
      <c r="F130" s="211" t="s">
        <v>695</v>
      </c>
      <c r="G130" s="209"/>
      <c r="H130" s="212">
        <v>42</v>
      </c>
      <c r="I130" s="213"/>
      <c r="J130" s="209"/>
      <c r="K130" s="209"/>
      <c r="L130" s="214"/>
      <c r="M130" s="215"/>
      <c r="N130" s="216"/>
      <c r="O130" s="216"/>
      <c r="P130" s="216"/>
      <c r="Q130" s="216"/>
      <c r="R130" s="216"/>
      <c r="S130" s="216"/>
      <c r="T130" s="217"/>
      <c r="AT130" s="218" t="s">
        <v>155</v>
      </c>
      <c r="AU130" s="218" t="s">
        <v>86</v>
      </c>
      <c r="AV130" s="13" t="s">
        <v>86</v>
      </c>
      <c r="AW130" s="13" t="s">
        <v>34</v>
      </c>
      <c r="AX130" s="13" t="s">
        <v>77</v>
      </c>
      <c r="AY130" s="218" t="s">
        <v>132</v>
      </c>
    </row>
    <row r="131" spans="1:65" s="14" customFormat="1">
      <c r="B131" s="233"/>
      <c r="C131" s="234"/>
      <c r="D131" s="203" t="s">
        <v>155</v>
      </c>
      <c r="E131" s="235" t="s">
        <v>1</v>
      </c>
      <c r="F131" s="236" t="s">
        <v>382</v>
      </c>
      <c r="G131" s="234"/>
      <c r="H131" s="237">
        <v>42</v>
      </c>
      <c r="I131" s="238"/>
      <c r="J131" s="234"/>
      <c r="K131" s="234"/>
      <c r="L131" s="239"/>
      <c r="M131" s="240"/>
      <c r="N131" s="241"/>
      <c r="O131" s="241"/>
      <c r="P131" s="241"/>
      <c r="Q131" s="241"/>
      <c r="R131" s="241"/>
      <c r="S131" s="241"/>
      <c r="T131" s="242"/>
      <c r="AT131" s="243" t="s">
        <v>155</v>
      </c>
      <c r="AU131" s="243" t="s">
        <v>86</v>
      </c>
      <c r="AV131" s="14" t="s">
        <v>140</v>
      </c>
      <c r="AW131" s="14" t="s">
        <v>34</v>
      </c>
      <c r="AX131" s="14" t="s">
        <v>84</v>
      </c>
      <c r="AY131" s="243" t="s">
        <v>132</v>
      </c>
    </row>
    <row r="132" spans="1:65" s="2" customFormat="1" ht="16.5" customHeight="1">
      <c r="A132" s="33"/>
      <c r="B132" s="34"/>
      <c r="C132" s="190" t="s">
        <v>149</v>
      </c>
      <c r="D132" s="190" t="s">
        <v>135</v>
      </c>
      <c r="E132" s="191" t="s">
        <v>175</v>
      </c>
      <c r="F132" s="192" t="s">
        <v>176</v>
      </c>
      <c r="G132" s="193" t="s">
        <v>171</v>
      </c>
      <c r="H132" s="194">
        <v>500</v>
      </c>
      <c r="I132" s="195"/>
      <c r="J132" s="196">
        <f>ROUND(I132*H132,2)</f>
        <v>0</v>
      </c>
      <c r="K132" s="192" t="s">
        <v>139</v>
      </c>
      <c r="L132" s="38"/>
      <c r="M132" s="197" t="s">
        <v>1</v>
      </c>
      <c r="N132" s="198" t="s">
        <v>42</v>
      </c>
      <c r="O132" s="70"/>
      <c r="P132" s="199">
        <f>O132*H132</f>
        <v>0</v>
      </c>
      <c r="Q132" s="199">
        <v>0</v>
      </c>
      <c r="R132" s="199">
        <f>Q132*H132</f>
        <v>0</v>
      </c>
      <c r="S132" s="199">
        <v>0</v>
      </c>
      <c r="T132" s="200">
        <f>S132*H132</f>
        <v>0</v>
      </c>
      <c r="U132" s="33"/>
      <c r="V132" s="33"/>
      <c r="W132" s="33"/>
      <c r="X132" s="33"/>
      <c r="Y132" s="33"/>
      <c r="Z132" s="33"/>
      <c r="AA132" s="33"/>
      <c r="AB132" s="33"/>
      <c r="AC132" s="33"/>
      <c r="AD132" s="33"/>
      <c r="AE132" s="33"/>
      <c r="AR132" s="201" t="s">
        <v>140</v>
      </c>
      <c r="AT132" s="201" t="s">
        <v>135</v>
      </c>
      <c r="AU132" s="201" t="s">
        <v>86</v>
      </c>
      <c r="AY132" s="16" t="s">
        <v>132</v>
      </c>
      <c r="BE132" s="202">
        <f>IF(N132="základní",J132,0)</f>
        <v>0</v>
      </c>
      <c r="BF132" s="202">
        <f>IF(N132="snížená",J132,0)</f>
        <v>0</v>
      </c>
      <c r="BG132" s="202">
        <f>IF(N132="zákl. přenesená",J132,0)</f>
        <v>0</v>
      </c>
      <c r="BH132" s="202">
        <f>IF(N132="sníž. přenesená",J132,0)</f>
        <v>0</v>
      </c>
      <c r="BI132" s="202">
        <f>IF(N132="nulová",J132,0)</f>
        <v>0</v>
      </c>
      <c r="BJ132" s="16" t="s">
        <v>84</v>
      </c>
      <c r="BK132" s="202">
        <f>ROUND(I132*H132,2)</f>
        <v>0</v>
      </c>
      <c r="BL132" s="16" t="s">
        <v>140</v>
      </c>
      <c r="BM132" s="201" t="s">
        <v>700</v>
      </c>
    </row>
    <row r="133" spans="1:65" s="2" customFormat="1" ht="19.2">
      <c r="A133" s="33"/>
      <c r="B133" s="34"/>
      <c r="C133" s="35"/>
      <c r="D133" s="203" t="s">
        <v>142</v>
      </c>
      <c r="E133" s="35"/>
      <c r="F133" s="204" t="s">
        <v>178</v>
      </c>
      <c r="G133" s="35"/>
      <c r="H133" s="35"/>
      <c r="I133" s="205"/>
      <c r="J133" s="35"/>
      <c r="K133" s="35"/>
      <c r="L133" s="38"/>
      <c r="M133" s="206"/>
      <c r="N133" s="207"/>
      <c r="O133" s="70"/>
      <c r="P133" s="70"/>
      <c r="Q133" s="70"/>
      <c r="R133" s="70"/>
      <c r="S133" s="70"/>
      <c r="T133" s="71"/>
      <c r="U133" s="33"/>
      <c r="V133" s="33"/>
      <c r="W133" s="33"/>
      <c r="X133" s="33"/>
      <c r="Y133" s="33"/>
      <c r="Z133" s="33"/>
      <c r="AA133" s="33"/>
      <c r="AB133" s="33"/>
      <c r="AC133" s="33"/>
      <c r="AD133" s="33"/>
      <c r="AE133" s="33"/>
      <c r="AT133" s="16" t="s">
        <v>142</v>
      </c>
      <c r="AU133" s="16" t="s">
        <v>86</v>
      </c>
    </row>
    <row r="134" spans="1:65" s="12" customFormat="1" ht="25.95" customHeight="1">
      <c r="B134" s="174"/>
      <c r="C134" s="175"/>
      <c r="D134" s="176" t="s">
        <v>76</v>
      </c>
      <c r="E134" s="177" t="s">
        <v>701</v>
      </c>
      <c r="F134" s="177" t="s">
        <v>702</v>
      </c>
      <c r="G134" s="175"/>
      <c r="H134" s="175"/>
      <c r="I134" s="178"/>
      <c r="J134" s="179">
        <f>BK134</f>
        <v>0</v>
      </c>
      <c r="K134" s="175"/>
      <c r="L134" s="180"/>
      <c r="M134" s="181"/>
      <c r="N134" s="182"/>
      <c r="O134" s="182"/>
      <c r="P134" s="183">
        <f>P135</f>
        <v>0</v>
      </c>
      <c r="Q134" s="182"/>
      <c r="R134" s="183">
        <f>R135</f>
        <v>0</v>
      </c>
      <c r="S134" s="182"/>
      <c r="T134" s="184">
        <f>T135</f>
        <v>0</v>
      </c>
      <c r="AR134" s="185" t="s">
        <v>140</v>
      </c>
      <c r="AT134" s="186" t="s">
        <v>76</v>
      </c>
      <c r="AU134" s="186" t="s">
        <v>77</v>
      </c>
      <c r="AY134" s="185" t="s">
        <v>132</v>
      </c>
      <c r="BK134" s="187">
        <f>BK135</f>
        <v>0</v>
      </c>
    </row>
    <row r="135" spans="1:65" s="12" customFormat="1" ht="22.8" customHeight="1">
      <c r="B135" s="174"/>
      <c r="C135" s="175"/>
      <c r="D135" s="176" t="s">
        <v>76</v>
      </c>
      <c r="E135" s="188" t="s">
        <v>703</v>
      </c>
      <c r="F135" s="188" t="s">
        <v>704</v>
      </c>
      <c r="G135" s="175"/>
      <c r="H135" s="175"/>
      <c r="I135" s="178"/>
      <c r="J135" s="189">
        <f>BK135</f>
        <v>0</v>
      </c>
      <c r="K135" s="175"/>
      <c r="L135" s="180"/>
      <c r="M135" s="181"/>
      <c r="N135" s="182"/>
      <c r="O135" s="182"/>
      <c r="P135" s="183">
        <f>SUM(P136:P178)</f>
        <v>0</v>
      </c>
      <c r="Q135" s="182"/>
      <c r="R135" s="183">
        <f>SUM(R136:R178)</f>
        <v>0</v>
      </c>
      <c r="S135" s="182"/>
      <c r="T135" s="184">
        <f>SUM(T136:T178)</f>
        <v>0</v>
      </c>
      <c r="AR135" s="185" t="s">
        <v>140</v>
      </c>
      <c r="AT135" s="186" t="s">
        <v>76</v>
      </c>
      <c r="AU135" s="186" t="s">
        <v>84</v>
      </c>
      <c r="AY135" s="185" t="s">
        <v>132</v>
      </c>
      <c r="BK135" s="187">
        <f>SUM(BK136:BK178)</f>
        <v>0</v>
      </c>
    </row>
    <row r="136" spans="1:65" s="2" customFormat="1" ht="21.75" customHeight="1">
      <c r="A136" s="33"/>
      <c r="B136" s="34"/>
      <c r="C136" s="190" t="s">
        <v>140</v>
      </c>
      <c r="D136" s="190" t="s">
        <v>135</v>
      </c>
      <c r="E136" s="191" t="s">
        <v>705</v>
      </c>
      <c r="F136" s="192" t="s">
        <v>706</v>
      </c>
      <c r="G136" s="193" t="s">
        <v>138</v>
      </c>
      <c r="H136" s="194">
        <v>16</v>
      </c>
      <c r="I136" s="195"/>
      <c r="J136" s="196">
        <f>ROUND(I136*H136,2)</f>
        <v>0</v>
      </c>
      <c r="K136" s="192" t="s">
        <v>139</v>
      </c>
      <c r="L136" s="38"/>
      <c r="M136" s="197" t="s">
        <v>1</v>
      </c>
      <c r="N136" s="198" t="s">
        <v>42</v>
      </c>
      <c r="O136" s="70"/>
      <c r="P136" s="199">
        <f>O136*H136</f>
        <v>0</v>
      </c>
      <c r="Q136" s="199">
        <v>0</v>
      </c>
      <c r="R136" s="199">
        <f>Q136*H136</f>
        <v>0</v>
      </c>
      <c r="S136" s="199">
        <v>0</v>
      </c>
      <c r="T136" s="200">
        <f>S136*H136</f>
        <v>0</v>
      </c>
      <c r="U136" s="33"/>
      <c r="V136" s="33"/>
      <c r="W136" s="33"/>
      <c r="X136" s="33"/>
      <c r="Y136" s="33"/>
      <c r="Z136" s="33"/>
      <c r="AA136" s="33"/>
      <c r="AB136" s="33"/>
      <c r="AC136" s="33"/>
      <c r="AD136" s="33"/>
      <c r="AE136" s="33"/>
      <c r="AR136" s="201" t="s">
        <v>707</v>
      </c>
      <c r="AT136" s="201" t="s">
        <v>135</v>
      </c>
      <c r="AU136" s="201" t="s">
        <v>86</v>
      </c>
      <c r="AY136" s="16" t="s">
        <v>132</v>
      </c>
      <c r="BE136" s="202">
        <f>IF(N136="základní",J136,0)</f>
        <v>0</v>
      </c>
      <c r="BF136" s="202">
        <f>IF(N136="snížená",J136,0)</f>
        <v>0</v>
      </c>
      <c r="BG136" s="202">
        <f>IF(N136="zákl. přenesená",J136,0)</f>
        <v>0</v>
      </c>
      <c r="BH136" s="202">
        <f>IF(N136="sníž. přenesená",J136,0)</f>
        <v>0</v>
      </c>
      <c r="BI136" s="202">
        <f>IF(N136="nulová",J136,0)</f>
        <v>0</v>
      </c>
      <c r="BJ136" s="16" t="s">
        <v>84</v>
      </c>
      <c r="BK136" s="202">
        <f>ROUND(I136*H136,2)</f>
        <v>0</v>
      </c>
      <c r="BL136" s="16" t="s">
        <v>707</v>
      </c>
      <c r="BM136" s="201" t="s">
        <v>708</v>
      </c>
    </row>
    <row r="137" spans="1:65" s="2" customFormat="1">
      <c r="A137" s="33"/>
      <c r="B137" s="34"/>
      <c r="C137" s="35"/>
      <c r="D137" s="203" t="s">
        <v>142</v>
      </c>
      <c r="E137" s="35"/>
      <c r="F137" s="204" t="s">
        <v>706</v>
      </c>
      <c r="G137" s="35"/>
      <c r="H137" s="35"/>
      <c r="I137" s="205"/>
      <c r="J137" s="35"/>
      <c r="K137" s="35"/>
      <c r="L137" s="38"/>
      <c r="M137" s="206"/>
      <c r="N137" s="207"/>
      <c r="O137" s="70"/>
      <c r="P137" s="70"/>
      <c r="Q137" s="70"/>
      <c r="R137" s="70"/>
      <c r="S137" s="70"/>
      <c r="T137" s="71"/>
      <c r="U137" s="33"/>
      <c r="V137" s="33"/>
      <c r="W137" s="33"/>
      <c r="X137" s="33"/>
      <c r="Y137" s="33"/>
      <c r="Z137" s="33"/>
      <c r="AA137" s="33"/>
      <c r="AB137" s="33"/>
      <c r="AC137" s="33"/>
      <c r="AD137" s="33"/>
      <c r="AE137" s="33"/>
      <c r="AT137" s="16" t="s">
        <v>142</v>
      </c>
      <c r="AU137" s="16" t="s">
        <v>86</v>
      </c>
    </row>
    <row r="138" spans="1:65" s="2" customFormat="1" ht="16.5" customHeight="1">
      <c r="A138" s="33"/>
      <c r="B138" s="34"/>
      <c r="C138" s="190" t="s">
        <v>133</v>
      </c>
      <c r="D138" s="190" t="s">
        <v>135</v>
      </c>
      <c r="E138" s="191" t="s">
        <v>709</v>
      </c>
      <c r="F138" s="192" t="s">
        <v>710</v>
      </c>
      <c r="G138" s="193" t="s">
        <v>138</v>
      </c>
      <c r="H138" s="194">
        <v>2</v>
      </c>
      <c r="I138" s="195"/>
      <c r="J138" s="196">
        <f>ROUND(I138*H138,2)</f>
        <v>0</v>
      </c>
      <c r="K138" s="192" t="s">
        <v>139</v>
      </c>
      <c r="L138" s="38"/>
      <c r="M138" s="197" t="s">
        <v>1</v>
      </c>
      <c r="N138" s="198" t="s">
        <v>42</v>
      </c>
      <c r="O138" s="70"/>
      <c r="P138" s="199">
        <f>O138*H138</f>
        <v>0</v>
      </c>
      <c r="Q138" s="199">
        <v>0</v>
      </c>
      <c r="R138" s="199">
        <f>Q138*H138</f>
        <v>0</v>
      </c>
      <c r="S138" s="199">
        <v>0</v>
      </c>
      <c r="T138" s="200">
        <f>S138*H138</f>
        <v>0</v>
      </c>
      <c r="U138" s="33"/>
      <c r="V138" s="33"/>
      <c r="W138" s="33"/>
      <c r="X138" s="33"/>
      <c r="Y138" s="33"/>
      <c r="Z138" s="33"/>
      <c r="AA138" s="33"/>
      <c r="AB138" s="33"/>
      <c r="AC138" s="33"/>
      <c r="AD138" s="33"/>
      <c r="AE138" s="33"/>
      <c r="AR138" s="201" t="s">
        <v>707</v>
      </c>
      <c r="AT138" s="201" t="s">
        <v>135</v>
      </c>
      <c r="AU138" s="201" t="s">
        <v>86</v>
      </c>
      <c r="AY138" s="16" t="s">
        <v>132</v>
      </c>
      <c r="BE138" s="202">
        <f>IF(N138="základní",J138,0)</f>
        <v>0</v>
      </c>
      <c r="BF138" s="202">
        <f>IF(N138="snížená",J138,0)</f>
        <v>0</v>
      </c>
      <c r="BG138" s="202">
        <f>IF(N138="zákl. přenesená",J138,0)</f>
        <v>0</v>
      </c>
      <c r="BH138" s="202">
        <f>IF(N138="sníž. přenesená",J138,0)</f>
        <v>0</v>
      </c>
      <c r="BI138" s="202">
        <f>IF(N138="nulová",J138,0)</f>
        <v>0</v>
      </c>
      <c r="BJ138" s="16" t="s">
        <v>84</v>
      </c>
      <c r="BK138" s="202">
        <f>ROUND(I138*H138,2)</f>
        <v>0</v>
      </c>
      <c r="BL138" s="16" t="s">
        <v>707</v>
      </c>
      <c r="BM138" s="201" t="s">
        <v>711</v>
      </c>
    </row>
    <row r="139" spans="1:65" s="2" customFormat="1">
      <c r="A139" s="33"/>
      <c r="B139" s="34"/>
      <c r="C139" s="35"/>
      <c r="D139" s="203" t="s">
        <v>142</v>
      </c>
      <c r="E139" s="35"/>
      <c r="F139" s="204" t="s">
        <v>710</v>
      </c>
      <c r="G139" s="35"/>
      <c r="H139" s="35"/>
      <c r="I139" s="205"/>
      <c r="J139" s="35"/>
      <c r="K139" s="35"/>
      <c r="L139" s="38"/>
      <c r="M139" s="206"/>
      <c r="N139" s="207"/>
      <c r="O139" s="70"/>
      <c r="P139" s="70"/>
      <c r="Q139" s="70"/>
      <c r="R139" s="70"/>
      <c r="S139" s="70"/>
      <c r="T139" s="71"/>
      <c r="U139" s="33"/>
      <c r="V139" s="33"/>
      <c r="W139" s="33"/>
      <c r="X139" s="33"/>
      <c r="Y139" s="33"/>
      <c r="Z139" s="33"/>
      <c r="AA139" s="33"/>
      <c r="AB139" s="33"/>
      <c r="AC139" s="33"/>
      <c r="AD139" s="33"/>
      <c r="AE139" s="33"/>
      <c r="AT139" s="16" t="s">
        <v>142</v>
      </c>
      <c r="AU139" s="16" t="s">
        <v>86</v>
      </c>
    </row>
    <row r="140" spans="1:65" s="2" customFormat="1" ht="24.15" customHeight="1">
      <c r="A140" s="33"/>
      <c r="B140" s="34"/>
      <c r="C140" s="190" t="s">
        <v>168</v>
      </c>
      <c r="D140" s="190" t="s">
        <v>135</v>
      </c>
      <c r="E140" s="191" t="s">
        <v>712</v>
      </c>
      <c r="F140" s="192" t="s">
        <v>713</v>
      </c>
      <c r="G140" s="193" t="s">
        <v>138</v>
      </c>
      <c r="H140" s="194">
        <v>1</v>
      </c>
      <c r="I140" s="195"/>
      <c r="J140" s="196">
        <f>ROUND(I140*H140,2)</f>
        <v>0</v>
      </c>
      <c r="K140" s="192" t="s">
        <v>139</v>
      </c>
      <c r="L140" s="38"/>
      <c r="M140" s="197" t="s">
        <v>1</v>
      </c>
      <c r="N140" s="198" t="s">
        <v>42</v>
      </c>
      <c r="O140" s="70"/>
      <c r="P140" s="199">
        <f>O140*H140</f>
        <v>0</v>
      </c>
      <c r="Q140" s="199">
        <v>0</v>
      </c>
      <c r="R140" s="199">
        <f>Q140*H140</f>
        <v>0</v>
      </c>
      <c r="S140" s="199">
        <v>0</v>
      </c>
      <c r="T140" s="200">
        <f>S140*H140</f>
        <v>0</v>
      </c>
      <c r="U140" s="33"/>
      <c r="V140" s="33"/>
      <c r="W140" s="33"/>
      <c r="X140" s="33"/>
      <c r="Y140" s="33"/>
      <c r="Z140" s="33"/>
      <c r="AA140" s="33"/>
      <c r="AB140" s="33"/>
      <c r="AC140" s="33"/>
      <c r="AD140" s="33"/>
      <c r="AE140" s="33"/>
      <c r="AR140" s="201" t="s">
        <v>707</v>
      </c>
      <c r="AT140" s="201" t="s">
        <v>135</v>
      </c>
      <c r="AU140" s="201" t="s">
        <v>86</v>
      </c>
      <c r="AY140" s="16" t="s">
        <v>132</v>
      </c>
      <c r="BE140" s="202">
        <f>IF(N140="základní",J140,0)</f>
        <v>0</v>
      </c>
      <c r="BF140" s="202">
        <f>IF(N140="snížená",J140,0)</f>
        <v>0</v>
      </c>
      <c r="BG140" s="202">
        <f>IF(N140="zákl. přenesená",J140,0)</f>
        <v>0</v>
      </c>
      <c r="BH140" s="202">
        <f>IF(N140="sníž. přenesená",J140,0)</f>
        <v>0</v>
      </c>
      <c r="BI140" s="202">
        <f>IF(N140="nulová",J140,0)</f>
        <v>0</v>
      </c>
      <c r="BJ140" s="16" t="s">
        <v>84</v>
      </c>
      <c r="BK140" s="202">
        <f>ROUND(I140*H140,2)</f>
        <v>0</v>
      </c>
      <c r="BL140" s="16" t="s">
        <v>707</v>
      </c>
      <c r="BM140" s="201" t="s">
        <v>714</v>
      </c>
    </row>
    <row r="141" spans="1:65" s="2" customFormat="1" ht="19.2">
      <c r="A141" s="33"/>
      <c r="B141" s="34"/>
      <c r="C141" s="35"/>
      <c r="D141" s="203" t="s">
        <v>142</v>
      </c>
      <c r="E141" s="35"/>
      <c r="F141" s="204" t="s">
        <v>715</v>
      </c>
      <c r="G141" s="35"/>
      <c r="H141" s="35"/>
      <c r="I141" s="205"/>
      <c r="J141" s="35"/>
      <c r="K141" s="35"/>
      <c r="L141" s="38"/>
      <c r="M141" s="206"/>
      <c r="N141" s="207"/>
      <c r="O141" s="70"/>
      <c r="P141" s="70"/>
      <c r="Q141" s="70"/>
      <c r="R141" s="70"/>
      <c r="S141" s="70"/>
      <c r="T141" s="71"/>
      <c r="U141" s="33"/>
      <c r="V141" s="33"/>
      <c r="W141" s="33"/>
      <c r="X141" s="33"/>
      <c r="Y141" s="33"/>
      <c r="Z141" s="33"/>
      <c r="AA141" s="33"/>
      <c r="AB141" s="33"/>
      <c r="AC141" s="33"/>
      <c r="AD141" s="33"/>
      <c r="AE141" s="33"/>
      <c r="AT141" s="16" t="s">
        <v>142</v>
      </c>
      <c r="AU141" s="16" t="s">
        <v>86</v>
      </c>
    </row>
    <row r="142" spans="1:65" s="2" customFormat="1" ht="24.15" customHeight="1">
      <c r="A142" s="33"/>
      <c r="B142" s="34"/>
      <c r="C142" s="219" t="s">
        <v>174</v>
      </c>
      <c r="D142" s="219" t="s">
        <v>292</v>
      </c>
      <c r="E142" s="220" t="s">
        <v>716</v>
      </c>
      <c r="F142" s="221" t="s">
        <v>717</v>
      </c>
      <c r="G142" s="222" t="s">
        <v>138</v>
      </c>
      <c r="H142" s="223">
        <v>1</v>
      </c>
      <c r="I142" s="224"/>
      <c r="J142" s="225">
        <f>ROUND(I142*H142,2)</f>
        <v>0</v>
      </c>
      <c r="K142" s="221" t="s">
        <v>139</v>
      </c>
      <c r="L142" s="226"/>
      <c r="M142" s="227" t="s">
        <v>1</v>
      </c>
      <c r="N142" s="228" t="s">
        <v>42</v>
      </c>
      <c r="O142" s="70"/>
      <c r="P142" s="199">
        <f>O142*H142</f>
        <v>0</v>
      </c>
      <c r="Q142" s="199">
        <v>0</v>
      </c>
      <c r="R142" s="199">
        <f>Q142*H142</f>
        <v>0</v>
      </c>
      <c r="S142" s="199">
        <v>0</v>
      </c>
      <c r="T142" s="200">
        <f>S142*H142</f>
        <v>0</v>
      </c>
      <c r="U142" s="33"/>
      <c r="V142" s="33"/>
      <c r="W142" s="33"/>
      <c r="X142" s="33"/>
      <c r="Y142" s="33"/>
      <c r="Z142" s="33"/>
      <c r="AA142" s="33"/>
      <c r="AB142" s="33"/>
      <c r="AC142" s="33"/>
      <c r="AD142" s="33"/>
      <c r="AE142" s="33"/>
      <c r="AR142" s="201" t="s">
        <v>295</v>
      </c>
      <c r="AT142" s="201" t="s">
        <v>292</v>
      </c>
      <c r="AU142" s="201" t="s">
        <v>86</v>
      </c>
      <c r="AY142" s="16" t="s">
        <v>132</v>
      </c>
      <c r="BE142" s="202">
        <f>IF(N142="základní",J142,0)</f>
        <v>0</v>
      </c>
      <c r="BF142" s="202">
        <f>IF(N142="snížená",J142,0)</f>
        <v>0</v>
      </c>
      <c r="BG142" s="202">
        <f>IF(N142="zákl. přenesená",J142,0)</f>
        <v>0</v>
      </c>
      <c r="BH142" s="202">
        <f>IF(N142="sníž. přenesená",J142,0)</f>
        <v>0</v>
      </c>
      <c r="BI142" s="202">
        <f>IF(N142="nulová",J142,0)</f>
        <v>0</v>
      </c>
      <c r="BJ142" s="16" t="s">
        <v>84</v>
      </c>
      <c r="BK142" s="202">
        <f>ROUND(I142*H142,2)</f>
        <v>0</v>
      </c>
      <c r="BL142" s="16" t="s">
        <v>295</v>
      </c>
      <c r="BM142" s="201" t="s">
        <v>718</v>
      </c>
    </row>
    <row r="143" spans="1:65" s="2" customFormat="1">
      <c r="A143" s="33"/>
      <c r="B143" s="34"/>
      <c r="C143" s="35"/>
      <c r="D143" s="203" t="s">
        <v>142</v>
      </c>
      <c r="E143" s="35"/>
      <c r="F143" s="204" t="s">
        <v>717</v>
      </c>
      <c r="G143" s="35"/>
      <c r="H143" s="35"/>
      <c r="I143" s="205"/>
      <c r="J143" s="35"/>
      <c r="K143" s="35"/>
      <c r="L143" s="38"/>
      <c r="M143" s="206"/>
      <c r="N143" s="207"/>
      <c r="O143" s="70"/>
      <c r="P143" s="70"/>
      <c r="Q143" s="70"/>
      <c r="R143" s="70"/>
      <c r="S143" s="70"/>
      <c r="T143" s="71"/>
      <c r="U143" s="33"/>
      <c r="V143" s="33"/>
      <c r="W143" s="33"/>
      <c r="X143" s="33"/>
      <c r="Y143" s="33"/>
      <c r="Z143" s="33"/>
      <c r="AA143" s="33"/>
      <c r="AB143" s="33"/>
      <c r="AC143" s="33"/>
      <c r="AD143" s="33"/>
      <c r="AE143" s="33"/>
      <c r="AT143" s="16" t="s">
        <v>142</v>
      </c>
      <c r="AU143" s="16" t="s">
        <v>86</v>
      </c>
    </row>
    <row r="144" spans="1:65" s="2" customFormat="1" ht="19.2">
      <c r="A144" s="33"/>
      <c r="B144" s="34"/>
      <c r="C144" s="35"/>
      <c r="D144" s="203" t="s">
        <v>317</v>
      </c>
      <c r="E144" s="35"/>
      <c r="F144" s="229" t="s">
        <v>719</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317</v>
      </c>
      <c r="AU144" s="16" t="s">
        <v>86</v>
      </c>
    </row>
    <row r="145" spans="1:65" s="2" customFormat="1" ht="24.15" customHeight="1">
      <c r="A145" s="33"/>
      <c r="B145" s="34"/>
      <c r="C145" s="190" t="s">
        <v>180</v>
      </c>
      <c r="D145" s="190" t="s">
        <v>135</v>
      </c>
      <c r="E145" s="191" t="s">
        <v>720</v>
      </c>
      <c r="F145" s="192" t="s">
        <v>721</v>
      </c>
      <c r="G145" s="193" t="s">
        <v>138</v>
      </c>
      <c r="H145" s="194">
        <v>2</v>
      </c>
      <c r="I145" s="195"/>
      <c r="J145" s="196">
        <f>ROUND(I145*H145,2)</f>
        <v>0</v>
      </c>
      <c r="K145" s="192" t="s">
        <v>139</v>
      </c>
      <c r="L145" s="38"/>
      <c r="M145" s="197" t="s">
        <v>1</v>
      </c>
      <c r="N145" s="198" t="s">
        <v>42</v>
      </c>
      <c r="O145" s="70"/>
      <c r="P145" s="199">
        <f>O145*H145</f>
        <v>0</v>
      </c>
      <c r="Q145" s="199">
        <v>0</v>
      </c>
      <c r="R145" s="199">
        <f>Q145*H145</f>
        <v>0</v>
      </c>
      <c r="S145" s="199">
        <v>0</v>
      </c>
      <c r="T145" s="200">
        <f>S145*H145</f>
        <v>0</v>
      </c>
      <c r="U145" s="33"/>
      <c r="V145" s="33"/>
      <c r="W145" s="33"/>
      <c r="X145" s="33"/>
      <c r="Y145" s="33"/>
      <c r="Z145" s="33"/>
      <c r="AA145" s="33"/>
      <c r="AB145" s="33"/>
      <c r="AC145" s="33"/>
      <c r="AD145" s="33"/>
      <c r="AE145" s="33"/>
      <c r="AR145" s="201" t="s">
        <v>707</v>
      </c>
      <c r="AT145" s="201" t="s">
        <v>135</v>
      </c>
      <c r="AU145" s="201" t="s">
        <v>86</v>
      </c>
      <c r="AY145" s="16" t="s">
        <v>132</v>
      </c>
      <c r="BE145" s="202">
        <f>IF(N145="základní",J145,0)</f>
        <v>0</v>
      </c>
      <c r="BF145" s="202">
        <f>IF(N145="snížená",J145,0)</f>
        <v>0</v>
      </c>
      <c r="BG145" s="202">
        <f>IF(N145="zákl. přenesená",J145,0)</f>
        <v>0</v>
      </c>
      <c r="BH145" s="202">
        <f>IF(N145="sníž. přenesená",J145,0)</f>
        <v>0</v>
      </c>
      <c r="BI145" s="202">
        <f>IF(N145="nulová",J145,0)</f>
        <v>0</v>
      </c>
      <c r="BJ145" s="16" t="s">
        <v>84</v>
      </c>
      <c r="BK145" s="202">
        <f>ROUND(I145*H145,2)</f>
        <v>0</v>
      </c>
      <c r="BL145" s="16" t="s">
        <v>707</v>
      </c>
      <c r="BM145" s="201" t="s">
        <v>722</v>
      </c>
    </row>
    <row r="146" spans="1:65" s="2" customFormat="1" ht="19.2">
      <c r="A146" s="33"/>
      <c r="B146" s="34"/>
      <c r="C146" s="35"/>
      <c r="D146" s="203" t="s">
        <v>142</v>
      </c>
      <c r="E146" s="35"/>
      <c r="F146" s="204" t="s">
        <v>723</v>
      </c>
      <c r="G146" s="35"/>
      <c r="H146" s="35"/>
      <c r="I146" s="205"/>
      <c r="J146" s="35"/>
      <c r="K146" s="35"/>
      <c r="L146" s="38"/>
      <c r="M146" s="206"/>
      <c r="N146" s="207"/>
      <c r="O146" s="70"/>
      <c r="P146" s="70"/>
      <c r="Q146" s="70"/>
      <c r="R146" s="70"/>
      <c r="S146" s="70"/>
      <c r="T146" s="71"/>
      <c r="U146" s="33"/>
      <c r="V146" s="33"/>
      <c r="W146" s="33"/>
      <c r="X146" s="33"/>
      <c r="Y146" s="33"/>
      <c r="Z146" s="33"/>
      <c r="AA146" s="33"/>
      <c r="AB146" s="33"/>
      <c r="AC146" s="33"/>
      <c r="AD146" s="33"/>
      <c r="AE146" s="33"/>
      <c r="AT146" s="16" t="s">
        <v>142</v>
      </c>
      <c r="AU146" s="16" t="s">
        <v>86</v>
      </c>
    </row>
    <row r="147" spans="1:65" s="2" customFormat="1" ht="24.15" customHeight="1">
      <c r="A147" s="33"/>
      <c r="B147" s="34"/>
      <c r="C147" s="190" t="s">
        <v>185</v>
      </c>
      <c r="D147" s="190" t="s">
        <v>135</v>
      </c>
      <c r="E147" s="191" t="s">
        <v>724</v>
      </c>
      <c r="F147" s="192" t="s">
        <v>725</v>
      </c>
      <c r="G147" s="193" t="s">
        <v>138</v>
      </c>
      <c r="H147" s="194">
        <v>2</v>
      </c>
      <c r="I147" s="195"/>
      <c r="J147" s="196">
        <f>ROUND(I147*H147,2)</f>
        <v>0</v>
      </c>
      <c r="K147" s="192" t="s">
        <v>139</v>
      </c>
      <c r="L147" s="38"/>
      <c r="M147" s="197" t="s">
        <v>1</v>
      </c>
      <c r="N147" s="198" t="s">
        <v>42</v>
      </c>
      <c r="O147" s="70"/>
      <c r="P147" s="199">
        <f>O147*H147</f>
        <v>0</v>
      </c>
      <c r="Q147" s="199">
        <v>0</v>
      </c>
      <c r="R147" s="199">
        <f>Q147*H147</f>
        <v>0</v>
      </c>
      <c r="S147" s="199">
        <v>0</v>
      </c>
      <c r="T147" s="200">
        <f>S147*H147</f>
        <v>0</v>
      </c>
      <c r="U147" s="33"/>
      <c r="V147" s="33"/>
      <c r="W147" s="33"/>
      <c r="X147" s="33"/>
      <c r="Y147" s="33"/>
      <c r="Z147" s="33"/>
      <c r="AA147" s="33"/>
      <c r="AB147" s="33"/>
      <c r="AC147" s="33"/>
      <c r="AD147" s="33"/>
      <c r="AE147" s="33"/>
      <c r="AR147" s="201" t="s">
        <v>707</v>
      </c>
      <c r="AT147" s="201" t="s">
        <v>135</v>
      </c>
      <c r="AU147" s="201" t="s">
        <v>86</v>
      </c>
      <c r="AY147" s="16" t="s">
        <v>132</v>
      </c>
      <c r="BE147" s="202">
        <f>IF(N147="základní",J147,0)</f>
        <v>0</v>
      </c>
      <c r="BF147" s="202">
        <f>IF(N147="snížená",J147,0)</f>
        <v>0</v>
      </c>
      <c r="BG147" s="202">
        <f>IF(N147="zákl. přenesená",J147,0)</f>
        <v>0</v>
      </c>
      <c r="BH147" s="202">
        <f>IF(N147="sníž. přenesená",J147,0)</f>
        <v>0</v>
      </c>
      <c r="BI147" s="202">
        <f>IF(N147="nulová",J147,0)</f>
        <v>0</v>
      </c>
      <c r="BJ147" s="16" t="s">
        <v>84</v>
      </c>
      <c r="BK147" s="202">
        <f>ROUND(I147*H147,2)</f>
        <v>0</v>
      </c>
      <c r="BL147" s="16" t="s">
        <v>707</v>
      </c>
      <c r="BM147" s="201" t="s">
        <v>726</v>
      </c>
    </row>
    <row r="148" spans="1:65" s="2" customFormat="1" ht="48">
      <c r="A148" s="33"/>
      <c r="B148" s="34"/>
      <c r="C148" s="35"/>
      <c r="D148" s="203" t="s">
        <v>142</v>
      </c>
      <c r="E148" s="35"/>
      <c r="F148" s="204" t="s">
        <v>727</v>
      </c>
      <c r="G148" s="35"/>
      <c r="H148" s="35"/>
      <c r="I148" s="205"/>
      <c r="J148" s="35"/>
      <c r="K148" s="35"/>
      <c r="L148" s="38"/>
      <c r="M148" s="206"/>
      <c r="N148" s="207"/>
      <c r="O148" s="70"/>
      <c r="P148" s="70"/>
      <c r="Q148" s="70"/>
      <c r="R148" s="70"/>
      <c r="S148" s="70"/>
      <c r="T148" s="71"/>
      <c r="U148" s="33"/>
      <c r="V148" s="33"/>
      <c r="W148" s="33"/>
      <c r="X148" s="33"/>
      <c r="Y148" s="33"/>
      <c r="Z148" s="33"/>
      <c r="AA148" s="33"/>
      <c r="AB148" s="33"/>
      <c r="AC148" s="33"/>
      <c r="AD148" s="33"/>
      <c r="AE148" s="33"/>
      <c r="AT148" s="16" t="s">
        <v>142</v>
      </c>
      <c r="AU148" s="16" t="s">
        <v>86</v>
      </c>
    </row>
    <row r="149" spans="1:65" s="2" customFormat="1" ht="21.75" customHeight="1">
      <c r="A149" s="33"/>
      <c r="B149" s="34"/>
      <c r="C149" s="219" t="s">
        <v>191</v>
      </c>
      <c r="D149" s="219" t="s">
        <v>292</v>
      </c>
      <c r="E149" s="220" t="s">
        <v>728</v>
      </c>
      <c r="F149" s="221" t="s">
        <v>729</v>
      </c>
      <c r="G149" s="222" t="s">
        <v>730</v>
      </c>
      <c r="H149" s="223">
        <v>2</v>
      </c>
      <c r="I149" s="224"/>
      <c r="J149" s="225">
        <f>ROUND(I149*H149,2)</f>
        <v>0</v>
      </c>
      <c r="K149" s="221" t="s">
        <v>139</v>
      </c>
      <c r="L149" s="226"/>
      <c r="M149" s="227" t="s">
        <v>1</v>
      </c>
      <c r="N149" s="228" t="s">
        <v>42</v>
      </c>
      <c r="O149" s="70"/>
      <c r="P149" s="199">
        <f>O149*H149</f>
        <v>0</v>
      </c>
      <c r="Q149" s="199">
        <v>0</v>
      </c>
      <c r="R149" s="199">
        <f>Q149*H149</f>
        <v>0</v>
      </c>
      <c r="S149" s="199">
        <v>0</v>
      </c>
      <c r="T149" s="200">
        <f>S149*H149</f>
        <v>0</v>
      </c>
      <c r="U149" s="33"/>
      <c r="V149" s="33"/>
      <c r="W149" s="33"/>
      <c r="X149" s="33"/>
      <c r="Y149" s="33"/>
      <c r="Z149" s="33"/>
      <c r="AA149" s="33"/>
      <c r="AB149" s="33"/>
      <c r="AC149" s="33"/>
      <c r="AD149" s="33"/>
      <c r="AE149" s="33"/>
      <c r="AR149" s="201" t="s">
        <v>295</v>
      </c>
      <c r="AT149" s="201" t="s">
        <v>292</v>
      </c>
      <c r="AU149" s="201" t="s">
        <v>86</v>
      </c>
      <c r="AY149" s="16" t="s">
        <v>132</v>
      </c>
      <c r="BE149" s="202">
        <f>IF(N149="základní",J149,0)</f>
        <v>0</v>
      </c>
      <c r="BF149" s="202">
        <f>IF(N149="snížená",J149,0)</f>
        <v>0</v>
      </c>
      <c r="BG149" s="202">
        <f>IF(N149="zákl. přenesená",J149,0)</f>
        <v>0</v>
      </c>
      <c r="BH149" s="202">
        <f>IF(N149="sníž. přenesená",J149,0)</f>
        <v>0</v>
      </c>
      <c r="BI149" s="202">
        <f>IF(N149="nulová",J149,0)</f>
        <v>0</v>
      </c>
      <c r="BJ149" s="16" t="s">
        <v>84</v>
      </c>
      <c r="BK149" s="202">
        <f>ROUND(I149*H149,2)</f>
        <v>0</v>
      </c>
      <c r="BL149" s="16" t="s">
        <v>295</v>
      </c>
      <c r="BM149" s="201" t="s">
        <v>731</v>
      </c>
    </row>
    <row r="150" spans="1:65" s="2" customFormat="1">
      <c r="A150" s="33"/>
      <c r="B150" s="34"/>
      <c r="C150" s="35"/>
      <c r="D150" s="203" t="s">
        <v>142</v>
      </c>
      <c r="E150" s="35"/>
      <c r="F150" s="204" t="s">
        <v>729</v>
      </c>
      <c r="G150" s="35"/>
      <c r="H150" s="35"/>
      <c r="I150" s="205"/>
      <c r="J150" s="35"/>
      <c r="K150" s="35"/>
      <c r="L150" s="38"/>
      <c r="M150" s="206"/>
      <c r="N150" s="207"/>
      <c r="O150" s="70"/>
      <c r="P150" s="70"/>
      <c r="Q150" s="70"/>
      <c r="R150" s="70"/>
      <c r="S150" s="70"/>
      <c r="T150" s="71"/>
      <c r="U150" s="33"/>
      <c r="V150" s="33"/>
      <c r="W150" s="33"/>
      <c r="X150" s="33"/>
      <c r="Y150" s="33"/>
      <c r="Z150" s="33"/>
      <c r="AA150" s="33"/>
      <c r="AB150" s="33"/>
      <c r="AC150" s="33"/>
      <c r="AD150" s="33"/>
      <c r="AE150" s="33"/>
      <c r="AT150" s="16" t="s">
        <v>142</v>
      </c>
      <c r="AU150" s="16" t="s">
        <v>86</v>
      </c>
    </row>
    <row r="151" spans="1:65" s="2" customFormat="1" ht="16.5" customHeight="1">
      <c r="A151" s="33"/>
      <c r="B151" s="34"/>
      <c r="C151" s="190" t="s">
        <v>197</v>
      </c>
      <c r="D151" s="190" t="s">
        <v>135</v>
      </c>
      <c r="E151" s="191" t="s">
        <v>732</v>
      </c>
      <c r="F151" s="192" t="s">
        <v>733</v>
      </c>
      <c r="G151" s="193" t="s">
        <v>138</v>
      </c>
      <c r="H151" s="194">
        <v>10</v>
      </c>
      <c r="I151" s="195"/>
      <c r="J151" s="196">
        <f>ROUND(I151*H151,2)</f>
        <v>0</v>
      </c>
      <c r="K151" s="192" t="s">
        <v>139</v>
      </c>
      <c r="L151" s="38"/>
      <c r="M151" s="197" t="s">
        <v>1</v>
      </c>
      <c r="N151" s="198" t="s">
        <v>42</v>
      </c>
      <c r="O151" s="70"/>
      <c r="P151" s="199">
        <f>O151*H151</f>
        <v>0</v>
      </c>
      <c r="Q151" s="199">
        <v>0</v>
      </c>
      <c r="R151" s="199">
        <f>Q151*H151</f>
        <v>0</v>
      </c>
      <c r="S151" s="199">
        <v>0</v>
      </c>
      <c r="T151" s="200">
        <f>S151*H151</f>
        <v>0</v>
      </c>
      <c r="U151" s="33"/>
      <c r="V151" s="33"/>
      <c r="W151" s="33"/>
      <c r="X151" s="33"/>
      <c r="Y151" s="33"/>
      <c r="Z151" s="33"/>
      <c r="AA151" s="33"/>
      <c r="AB151" s="33"/>
      <c r="AC151" s="33"/>
      <c r="AD151" s="33"/>
      <c r="AE151" s="33"/>
      <c r="AR151" s="201" t="s">
        <v>707</v>
      </c>
      <c r="AT151" s="201" t="s">
        <v>135</v>
      </c>
      <c r="AU151" s="201" t="s">
        <v>86</v>
      </c>
      <c r="AY151" s="16" t="s">
        <v>132</v>
      </c>
      <c r="BE151" s="202">
        <f>IF(N151="základní",J151,0)</f>
        <v>0</v>
      </c>
      <c r="BF151" s="202">
        <f>IF(N151="snížená",J151,0)</f>
        <v>0</v>
      </c>
      <c r="BG151" s="202">
        <f>IF(N151="zákl. přenesená",J151,0)</f>
        <v>0</v>
      </c>
      <c r="BH151" s="202">
        <f>IF(N151="sníž. přenesená",J151,0)</f>
        <v>0</v>
      </c>
      <c r="BI151" s="202">
        <f>IF(N151="nulová",J151,0)</f>
        <v>0</v>
      </c>
      <c r="BJ151" s="16" t="s">
        <v>84</v>
      </c>
      <c r="BK151" s="202">
        <f>ROUND(I151*H151,2)</f>
        <v>0</v>
      </c>
      <c r="BL151" s="16" t="s">
        <v>707</v>
      </c>
      <c r="BM151" s="201" t="s">
        <v>734</v>
      </c>
    </row>
    <row r="152" spans="1:65" s="2" customFormat="1">
      <c r="A152" s="33"/>
      <c r="B152" s="34"/>
      <c r="C152" s="35"/>
      <c r="D152" s="203" t="s">
        <v>142</v>
      </c>
      <c r="E152" s="35"/>
      <c r="F152" s="204" t="s">
        <v>733</v>
      </c>
      <c r="G152" s="35"/>
      <c r="H152" s="35"/>
      <c r="I152" s="205"/>
      <c r="J152" s="35"/>
      <c r="K152" s="35"/>
      <c r="L152" s="38"/>
      <c r="M152" s="206"/>
      <c r="N152" s="207"/>
      <c r="O152" s="70"/>
      <c r="P152" s="70"/>
      <c r="Q152" s="70"/>
      <c r="R152" s="70"/>
      <c r="S152" s="70"/>
      <c r="T152" s="71"/>
      <c r="U152" s="33"/>
      <c r="V152" s="33"/>
      <c r="W152" s="33"/>
      <c r="X152" s="33"/>
      <c r="Y152" s="33"/>
      <c r="Z152" s="33"/>
      <c r="AA152" s="33"/>
      <c r="AB152" s="33"/>
      <c r="AC152" s="33"/>
      <c r="AD152" s="33"/>
      <c r="AE152" s="33"/>
      <c r="AT152" s="16" t="s">
        <v>142</v>
      </c>
      <c r="AU152" s="16" t="s">
        <v>86</v>
      </c>
    </row>
    <row r="153" spans="1:65" s="2" customFormat="1" ht="16.5" customHeight="1">
      <c r="A153" s="33"/>
      <c r="B153" s="34"/>
      <c r="C153" s="219" t="s">
        <v>204</v>
      </c>
      <c r="D153" s="219" t="s">
        <v>292</v>
      </c>
      <c r="E153" s="220" t="s">
        <v>735</v>
      </c>
      <c r="F153" s="221" t="s">
        <v>736</v>
      </c>
      <c r="G153" s="222" t="s">
        <v>138</v>
      </c>
      <c r="H153" s="223">
        <v>10</v>
      </c>
      <c r="I153" s="224"/>
      <c r="J153" s="225">
        <f>ROUND(I153*H153,2)</f>
        <v>0</v>
      </c>
      <c r="K153" s="221" t="s">
        <v>139</v>
      </c>
      <c r="L153" s="226"/>
      <c r="M153" s="227" t="s">
        <v>1</v>
      </c>
      <c r="N153" s="228" t="s">
        <v>42</v>
      </c>
      <c r="O153" s="70"/>
      <c r="P153" s="199">
        <f>O153*H153</f>
        <v>0</v>
      </c>
      <c r="Q153" s="199">
        <v>0</v>
      </c>
      <c r="R153" s="199">
        <f>Q153*H153</f>
        <v>0</v>
      </c>
      <c r="S153" s="199">
        <v>0</v>
      </c>
      <c r="T153" s="200">
        <f>S153*H153</f>
        <v>0</v>
      </c>
      <c r="U153" s="33"/>
      <c r="V153" s="33"/>
      <c r="W153" s="33"/>
      <c r="X153" s="33"/>
      <c r="Y153" s="33"/>
      <c r="Z153" s="33"/>
      <c r="AA153" s="33"/>
      <c r="AB153" s="33"/>
      <c r="AC153" s="33"/>
      <c r="AD153" s="33"/>
      <c r="AE153" s="33"/>
      <c r="AR153" s="201" t="s">
        <v>295</v>
      </c>
      <c r="AT153" s="201" t="s">
        <v>292</v>
      </c>
      <c r="AU153" s="201" t="s">
        <v>86</v>
      </c>
      <c r="AY153" s="16" t="s">
        <v>132</v>
      </c>
      <c r="BE153" s="202">
        <f>IF(N153="základní",J153,0)</f>
        <v>0</v>
      </c>
      <c r="BF153" s="202">
        <f>IF(N153="snížená",J153,0)</f>
        <v>0</v>
      </c>
      <c r="BG153" s="202">
        <f>IF(N153="zákl. přenesená",J153,0)</f>
        <v>0</v>
      </c>
      <c r="BH153" s="202">
        <f>IF(N153="sníž. přenesená",J153,0)</f>
        <v>0</v>
      </c>
      <c r="BI153" s="202">
        <f>IF(N153="nulová",J153,0)</f>
        <v>0</v>
      </c>
      <c r="BJ153" s="16" t="s">
        <v>84</v>
      </c>
      <c r="BK153" s="202">
        <f>ROUND(I153*H153,2)</f>
        <v>0</v>
      </c>
      <c r="BL153" s="16" t="s">
        <v>295</v>
      </c>
      <c r="BM153" s="201" t="s">
        <v>737</v>
      </c>
    </row>
    <row r="154" spans="1:65" s="2" customFormat="1">
      <c r="A154" s="33"/>
      <c r="B154" s="34"/>
      <c r="C154" s="35"/>
      <c r="D154" s="203" t="s">
        <v>142</v>
      </c>
      <c r="E154" s="35"/>
      <c r="F154" s="204" t="s">
        <v>736</v>
      </c>
      <c r="G154" s="35"/>
      <c r="H154" s="35"/>
      <c r="I154" s="205"/>
      <c r="J154" s="35"/>
      <c r="K154" s="35"/>
      <c r="L154" s="38"/>
      <c r="M154" s="206"/>
      <c r="N154" s="207"/>
      <c r="O154" s="70"/>
      <c r="P154" s="70"/>
      <c r="Q154" s="70"/>
      <c r="R154" s="70"/>
      <c r="S154" s="70"/>
      <c r="T154" s="71"/>
      <c r="U154" s="33"/>
      <c r="V154" s="33"/>
      <c r="W154" s="33"/>
      <c r="X154" s="33"/>
      <c r="Y154" s="33"/>
      <c r="Z154" s="33"/>
      <c r="AA154" s="33"/>
      <c r="AB154" s="33"/>
      <c r="AC154" s="33"/>
      <c r="AD154" s="33"/>
      <c r="AE154" s="33"/>
      <c r="AT154" s="16" t="s">
        <v>142</v>
      </c>
      <c r="AU154" s="16" t="s">
        <v>86</v>
      </c>
    </row>
    <row r="155" spans="1:65" s="2" customFormat="1" ht="21.75" customHeight="1">
      <c r="A155" s="33"/>
      <c r="B155" s="34"/>
      <c r="C155" s="190" t="s">
        <v>210</v>
      </c>
      <c r="D155" s="190" t="s">
        <v>135</v>
      </c>
      <c r="E155" s="191" t="s">
        <v>738</v>
      </c>
      <c r="F155" s="192" t="s">
        <v>739</v>
      </c>
      <c r="G155" s="193" t="s">
        <v>138</v>
      </c>
      <c r="H155" s="194">
        <v>10</v>
      </c>
      <c r="I155" s="195"/>
      <c r="J155" s="196">
        <f>ROUND(I155*H155,2)</f>
        <v>0</v>
      </c>
      <c r="K155" s="192" t="s">
        <v>139</v>
      </c>
      <c r="L155" s="38"/>
      <c r="M155" s="197" t="s">
        <v>1</v>
      </c>
      <c r="N155" s="198" t="s">
        <v>42</v>
      </c>
      <c r="O155" s="70"/>
      <c r="P155" s="199">
        <f>O155*H155</f>
        <v>0</v>
      </c>
      <c r="Q155" s="199">
        <v>0</v>
      </c>
      <c r="R155" s="199">
        <f>Q155*H155</f>
        <v>0</v>
      </c>
      <c r="S155" s="199">
        <v>0</v>
      </c>
      <c r="T155" s="200">
        <f>S155*H155</f>
        <v>0</v>
      </c>
      <c r="U155" s="33"/>
      <c r="V155" s="33"/>
      <c r="W155" s="33"/>
      <c r="X155" s="33"/>
      <c r="Y155" s="33"/>
      <c r="Z155" s="33"/>
      <c r="AA155" s="33"/>
      <c r="AB155" s="33"/>
      <c r="AC155" s="33"/>
      <c r="AD155" s="33"/>
      <c r="AE155" s="33"/>
      <c r="AR155" s="201" t="s">
        <v>707</v>
      </c>
      <c r="AT155" s="201" t="s">
        <v>135</v>
      </c>
      <c r="AU155" s="201" t="s">
        <v>86</v>
      </c>
      <c r="AY155" s="16" t="s">
        <v>132</v>
      </c>
      <c r="BE155" s="202">
        <f>IF(N155="základní",J155,0)</f>
        <v>0</v>
      </c>
      <c r="BF155" s="202">
        <f>IF(N155="snížená",J155,0)</f>
        <v>0</v>
      </c>
      <c r="BG155" s="202">
        <f>IF(N155="zákl. přenesená",J155,0)</f>
        <v>0</v>
      </c>
      <c r="BH155" s="202">
        <f>IF(N155="sníž. přenesená",J155,0)</f>
        <v>0</v>
      </c>
      <c r="BI155" s="202">
        <f>IF(N155="nulová",J155,0)</f>
        <v>0</v>
      </c>
      <c r="BJ155" s="16" t="s">
        <v>84</v>
      </c>
      <c r="BK155" s="202">
        <f>ROUND(I155*H155,2)</f>
        <v>0</v>
      </c>
      <c r="BL155" s="16" t="s">
        <v>707</v>
      </c>
      <c r="BM155" s="201" t="s">
        <v>740</v>
      </c>
    </row>
    <row r="156" spans="1:65" s="2" customFormat="1">
      <c r="A156" s="33"/>
      <c r="B156" s="34"/>
      <c r="C156" s="35"/>
      <c r="D156" s="203" t="s">
        <v>142</v>
      </c>
      <c r="E156" s="35"/>
      <c r="F156" s="204" t="s">
        <v>739</v>
      </c>
      <c r="G156" s="35"/>
      <c r="H156" s="35"/>
      <c r="I156" s="205"/>
      <c r="J156" s="35"/>
      <c r="K156" s="35"/>
      <c r="L156" s="38"/>
      <c r="M156" s="206"/>
      <c r="N156" s="207"/>
      <c r="O156" s="70"/>
      <c r="P156" s="70"/>
      <c r="Q156" s="70"/>
      <c r="R156" s="70"/>
      <c r="S156" s="70"/>
      <c r="T156" s="71"/>
      <c r="U156" s="33"/>
      <c r="V156" s="33"/>
      <c r="W156" s="33"/>
      <c r="X156" s="33"/>
      <c r="Y156" s="33"/>
      <c r="Z156" s="33"/>
      <c r="AA156" s="33"/>
      <c r="AB156" s="33"/>
      <c r="AC156" s="33"/>
      <c r="AD156" s="33"/>
      <c r="AE156" s="33"/>
      <c r="AT156" s="16" t="s">
        <v>142</v>
      </c>
      <c r="AU156" s="16" t="s">
        <v>86</v>
      </c>
    </row>
    <row r="157" spans="1:65" s="2" customFormat="1" ht="16.5" customHeight="1">
      <c r="A157" s="33"/>
      <c r="B157" s="34"/>
      <c r="C157" s="219" t="s">
        <v>216</v>
      </c>
      <c r="D157" s="219" t="s">
        <v>292</v>
      </c>
      <c r="E157" s="220" t="s">
        <v>741</v>
      </c>
      <c r="F157" s="221" t="s">
        <v>742</v>
      </c>
      <c r="G157" s="222" t="s">
        <v>138</v>
      </c>
      <c r="H157" s="223">
        <v>10</v>
      </c>
      <c r="I157" s="224"/>
      <c r="J157" s="225">
        <f>ROUND(I157*H157,2)</f>
        <v>0</v>
      </c>
      <c r="K157" s="221" t="s">
        <v>1</v>
      </c>
      <c r="L157" s="226"/>
      <c r="M157" s="227" t="s">
        <v>1</v>
      </c>
      <c r="N157" s="228" t="s">
        <v>42</v>
      </c>
      <c r="O157" s="70"/>
      <c r="P157" s="199">
        <f>O157*H157</f>
        <v>0</v>
      </c>
      <c r="Q157" s="199">
        <v>0</v>
      </c>
      <c r="R157" s="199">
        <f>Q157*H157</f>
        <v>0</v>
      </c>
      <c r="S157" s="199">
        <v>0</v>
      </c>
      <c r="T157" s="200">
        <f>S157*H157</f>
        <v>0</v>
      </c>
      <c r="U157" s="33"/>
      <c r="V157" s="33"/>
      <c r="W157" s="33"/>
      <c r="X157" s="33"/>
      <c r="Y157" s="33"/>
      <c r="Z157" s="33"/>
      <c r="AA157" s="33"/>
      <c r="AB157" s="33"/>
      <c r="AC157" s="33"/>
      <c r="AD157" s="33"/>
      <c r="AE157" s="33"/>
      <c r="AR157" s="201" t="s">
        <v>295</v>
      </c>
      <c r="AT157" s="201" t="s">
        <v>292</v>
      </c>
      <c r="AU157" s="201" t="s">
        <v>86</v>
      </c>
      <c r="AY157" s="16" t="s">
        <v>132</v>
      </c>
      <c r="BE157" s="202">
        <f>IF(N157="základní",J157,0)</f>
        <v>0</v>
      </c>
      <c r="BF157" s="202">
        <f>IF(N157="snížená",J157,0)</f>
        <v>0</v>
      </c>
      <c r="BG157" s="202">
        <f>IF(N157="zákl. přenesená",J157,0)</f>
        <v>0</v>
      </c>
      <c r="BH157" s="202">
        <f>IF(N157="sníž. přenesená",J157,0)</f>
        <v>0</v>
      </c>
      <c r="BI157" s="202">
        <f>IF(N157="nulová",J157,0)</f>
        <v>0</v>
      </c>
      <c r="BJ157" s="16" t="s">
        <v>84</v>
      </c>
      <c r="BK157" s="202">
        <f>ROUND(I157*H157,2)</f>
        <v>0</v>
      </c>
      <c r="BL157" s="16" t="s">
        <v>295</v>
      </c>
      <c r="BM157" s="201" t="s">
        <v>743</v>
      </c>
    </row>
    <row r="158" spans="1:65" s="2" customFormat="1">
      <c r="A158" s="33"/>
      <c r="B158" s="34"/>
      <c r="C158" s="35"/>
      <c r="D158" s="203" t="s">
        <v>142</v>
      </c>
      <c r="E158" s="35"/>
      <c r="F158" s="204" t="s">
        <v>742</v>
      </c>
      <c r="G158" s="35"/>
      <c r="H158" s="35"/>
      <c r="I158" s="205"/>
      <c r="J158" s="35"/>
      <c r="K158" s="35"/>
      <c r="L158" s="38"/>
      <c r="M158" s="206"/>
      <c r="N158" s="207"/>
      <c r="O158" s="70"/>
      <c r="P158" s="70"/>
      <c r="Q158" s="70"/>
      <c r="R158" s="70"/>
      <c r="S158" s="70"/>
      <c r="T158" s="71"/>
      <c r="U158" s="33"/>
      <c r="V158" s="33"/>
      <c r="W158" s="33"/>
      <c r="X158" s="33"/>
      <c r="Y158" s="33"/>
      <c r="Z158" s="33"/>
      <c r="AA158" s="33"/>
      <c r="AB158" s="33"/>
      <c r="AC158" s="33"/>
      <c r="AD158" s="33"/>
      <c r="AE158" s="33"/>
      <c r="AT158" s="16" t="s">
        <v>142</v>
      </c>
      <c r="AU158" s="16" t="s">
        <v>86</v>
      </c>
    </row>
    <row r="159" spans="1:65" s="2" customFormat="1" ht="16.5" customHeight="1">
      <c r="A159" s="33"/>
      <c r="B159" s="34"/>
      <c r="C159" s="190" t="s">
        <v>8</v>
      </c>
      <c r="D159" s="190" t="s">
        <v>135</v>
      </c>
      <c r="E159" s="191" t="s">
        <v>744</v>
      </c>
      <c r="F159" s="192" t="s">
        <v>745</v>
      </c>
      <c r="G159" s="193" t="s">
        <v>200</v>
      </c>
      <c r="H159" s="194">
        <v>320</v>
      </c>
      <c r="I159" s="195"/>
      <c r="J159" s="196">
        <f>ROUND(I159*H159,2)</f>
        <v>0</v>
      </c>
      <c r="K159" s="192" t="s">
        <v>139</v>
      </c>
      <c r="L159" s="38"/>
      <c r="M159" s="197" t="s">
        <v>1</v>
      </c>
      <c r="N159" s="198" t="s">
        <v>42</v>
      </c>
      <c r="O159" s="70"/>
      <c r="P159" s="199">
        <f>O159*H159</f>
        <v>0</v>
      </c>
      <c r="Q159" s="199">
        <v>0</v>
      </c>
      <c r="R159" s="199">
        <f>Q159*H159</f>
        <v>0</v>
      </c>
      <c r="S159" s="199">
        <v>0</v>
      </c>
      <c r="T159" s="200">
        <f>S159*H159</f>
        <v>0</v>
      </c>
      <c r="U159" s="33"/>
      <c r="V159" s="33"/>
      <c r="W159" s="33"/>
      <c r="X159" s="33"/>
      <c r="Y159" s="33"/>
      <c r="Z159" s="33"/>
      <c r="AA159" s="33"/>
      <c r="AB159" s="33"/>
      <c r="AC159" s="33"/>
      <c r="AD159" s="33"/>
      <c r="AE159" s="33"/>
      <c r="AR159" s="201" t="s">
        <v>707</v>
      </c>
      <c r="AT159" s="201" t="s">
        <v>135</v>
      </c>
      <c r="AU159" s="201" t="s">
        <v>86</v>
      </c>
      <c r="AY159" s="16" t="s">
        <v>132</v>
      </c>
      <c r="BE159" s="202">
        <f>IF(N159="základní",J159,0)</f>
        <v>0</v>
      </c>
      <c r="BF159" s="202">
        <f>IF(N159="snížená",J159,0)</f>
        <v>0</v>
      </c>
      <c r="BG159" s="202">
        <f>IF(N159="zákl. přenesená",J159,0)</f>
        <v>0</v>
      </c>
      <c r="BH159" s="202">
        <f>IF(N159="sníž. přenesená",J159,0)</f>
        <v>0</v>
      </c>
      <c r="BI159" s="202">
        <f>IF(N159="nulová",J159,0)</f>
        <v>0</v>
      </c>
      <c r="BJ159" s="16" t="s">
        <v>84</v>
      </c>
      <c r="BK159" s="202">
        <f>ROUND(I159*H159,2)</f>
        <v>0</v>
      </c>
      <c r="BL159" s="16" t="s">
        <v>707</v>
      </c>
      <c r="BM159" s="201" t="s">
        <v>746</v>
      </c>
    </row>
    <row r="160" spans="1:65" s="2" customFormat="1">
      <c r="A160" s="33"/>
      <c r="B160" s="34"/>
      <c r="C160" s="35"/>
      <c r="D160" s="203" t="s">
        <v>142</v>
      </c>
      <c r="E160" s="35"/>
      <c r="F160" s="204" t="s">
        <v>747</v>
      </c>
      <c r="G160" s="35"/>
      <c r="H160" s="35"/>
      <c r="I160" s="205"/>
      <c r="J160" s="35"/>
      <c r="K160" s="35"/>
      <c r="L160" s="38"/>
      <c r="M160" s="206"/>
      <c r="N160" s="207"/>
      <c r="O160" s="70"/>
      <c r="P160" s="70"/>
      <c r="Q160" s="70"/>
      <c r="R160" s="70"/>
      <c r="S160" s="70"/>
      <c r="T160" s="71"/>
      <c r="U160" s="33"/>
      <c r="V160" s="33"/>
      <c r="W160" s="33"/>
      <c r="X160" s="33"/>
      <c r="Y160" s="33"/>
      <c r="Z160" s="33"/>
      <c r="AA160" s="33"/>
      <c r="AB160" s="33"/>
      <c r="AC160" s="33"/>
      <c r="AD160" s="33"/>
      <c r="AE160" s="33"/>
      <c r="AT160" s="16" t="s">
        <v>142</v>
      </c>
      <c r="AU160" s="16" t="s">
        <v>86</v>
      </c>
    </row>
    <row r="161" spans="1:65" s="2" customFormat="1" ht="21.75" customHeight="1">
      <c r="A161" s="33"/>
      <c r="B161" s="34"/>
      <c r="C161" s="219" t="s">
        <v>227</v>
      </c>
      <c r="D161" s="219" t="s">
        <v>292</v>
      </c>
      <c r="E161" s="220" t="s">
        <v>748</v>
      </c>
      <c r="F161" s="221" t="s">
        <v>749</v>
      </c>
      <c r="G161" s="222" t="s">
        <v>200</v>
      </c>
      <c r="H161" s="223">
        <v>320</v>
      </c>
      <c r="I161" s="224"/>
      <c r="J161" s="225">
        <f>ROUND(I161*H161,2)</f>
        <v>0</v>
      </c>
      <c r="K161" s="221" t="s">
        <v>139</v>
      </c>
      <c r="L161" s="226"/>
      <c r="M161" s="227" t="s">
        <v>1</v>
      </c>
      <c r="N161" s="228" t="s">
        <v>42</v>
      </c>
      <c r="O161" s="70"/>
      <c r="P161" s="199">
        <f>O161*H161</f>
        <v>0</v>
      </c>
      <c r="Q161" s="199">
        <v>0</v>
      </c>
      <c r="R161" s="199">
        <f>Q161*H161</f>
        <v>0</v>
      </c>
      <c r="S161" s="199">
        <v>0</v>
      </c>
      <c r="T161" s="200">
        <f>S161*H161</f>
        <v>0</v>
      </c>
      <c r="U161" s="33"/>
      <c r="V161" s="33"/>
      <c r="W161" s="33"/>
      <c r="X161" s="33"/>
      <c r="Y161" s="33"/>
      <c r="Z161" s="33"/>
      <c r="AA161" s="33"/>
      <c r="AB161" s="33"/>
      <c r="AC161" s="33"/>
      <c r="AD161" s="33"/>
      <c r="AE161" s="33"/>
      <c r="AR161" s="201" t="s">
        <v>295</v>
      </c>
      <c r="AT161" s="201" t="s">
        <v>292</v>
      </c>
      <c r="AU161" s="201" t="s">
        <v>86</v>
      </c>
      <c r="AY161" s="16" t="s">
        <v>132</v>
      </c>
      <c r="BE161" s="202">
        <f>IF(N161="základní",J161,0)</f>
        <v>0</v>
      </c>
      <c r="BF161" s="202">
        <f>IF(N161="snížená",J161,0)</f>
        <v>0</v>
      </c>
      <c r="BG161" s="202">
        <f>IF(N161="zákl. přenesená",J161,0)</f>
        <v>0</v>
      </c>
      <c r="BH161" s="202">
        <f>IF(N161="sníž. přenesená",J161,0)</f>
        <v>0</v>
      </c>
      <c r="BI161" s="202">
        <f>IF(N161="nulová",J161,0)</f>
        <v>0</v>
      </c>
      <c r="BJ161" s="16" t="s">
        <v>84</v>
      </c>
      <c r="BK161" s="202">
        <f>ROUND(I161*H161,2)</f>
        <v>0</v>
      </c>
      <c r="BL161" s="16" t="s">
        <v>295</v>
      </c>
      <c r="BM161" s="201" t="s">
        <v>750</v>
      </c>
    </row>
    <row r="162" spans="1:65" s="2" customFormat="1">
      <c r="A162" s="33"/>
      <c r="B162" s="34"/>
      <c r="C162" s="35"/>
      <c r="D162" s="203" t="s">
        <v>142</v>
      </c>
      <c r="E162" s="35"/>
      <c r="F162" s="204" t="s">
        <v>749</v>
      </c>
      <c r="G162" s="35"/>
      <c r="H162" s="35"/>
      <c r="I162" s="205"/>
      <c r="J162" s="35"/>
      <c r="K162" s="35"/>
      <c r="L162" s="38"/>
      <c r="M162" s="206"/>
      <c r="N162" s="207"/>
      <c r="O162" s="70"/>
      <c r="P162" s="70"/>
      <c r="Q162" s="70"/>
      <c r="R162" s="70"/>
      <c r="S162" s="70"/>
      <c r="T162" s="71"/>
      <c r="U162" s="33"/>
      <c r="V162" s="33"/>
      <c r="W162" s="33"/>
      <c r="X162" s="33"/>
      <c r="Y162" s="33"/>
      <c r="Z162" s="33"/>
      <c r="AA162" s="33"/>
      <c r="AB162" s="33"/>
      <c r="AC162" s="33"/>
      <c r="AD162" s="33"/>
      <c r="AE162" s="33"/>
      <c r="AT162" s="16" t="s">
        <v>142</v>
      </c>
      <c r="AU162" s="16" t="s">
        <v>86</v>
      </c>
    </row>
    <row r="163" spans="1:65" s="2" customFormat="1" ht="21.75" customHeight="1">
      <c r="A163" s="33"/>
      <c r="B163" s="34"/>
      <c r="C163" s="190" t="s">
        <v>233</v>
      </c>
      <c r="D163" s="190" t="s">
        <v>135</v>
      </c>
      <c r="E163" s="191" t="s">
        <v>751</v>
      </c>
      <c r="F163" s="192" t="s">
        <v>752</v>
      </c>
      <c r="G163" s="193" t="s">
        <v>138</v>
      </c>
      <c r="H163" s="194">
        <v>32</v>
      </c>
      <c r="I163" s="195"/>
      <c r="J163" s="196">
        <f>ROUND(I163*H163,2)</f>
        <v>0</v>
      </c>
      <c r="K163" s="192" t="s">
        <v>139</v>
      </c>
      <c r="L163" s="38"/>
      <c r="M163" s="197" t="s">
        <v>1</v>
      </c>
      <c r="N163" s="198" t="s">
        <v>42</v>
      </c>
      <c r="O163" s="70"/>
      <c r="P163" s="199">
        <f>O163*H163</f>
        <v>0</v>
      </c>
      <c r="Q163" s="199">
        <v>0</v>
      </c>
      <c r="R163" s="199">
        <f>Q163*H163</f>
        <v>0</v>
      </c>
      <c r="S163" s="199">
        <v>0</v>
      </c>
      <c r="T163" s="200">
        <f>S163*H163</f>
        <v>0</v>
      </c>
      <c r="U163" s="33"/>
      <c r="V163" s="33"/>
      <c r="W163" s="33"/>
      <c r="X163" s="33"/>
      <c r="Y163" s="33"/>
      <c r="Z163" s="33"/>
      <c r="AA163" s="33"/>
      <c r="AB163" s="33"/>
      <c r="AC163" s="33"/>
      <c r="AD163" s="33"/>
      <c r="AE163" s="33"/>
      <c r="AR163" s="201" t="s">
        <v>707</v>
      </c>
      <c r="AT163" s="201" t="s">
        <v>135</v>
      </c>
      <c r="AU163" s="201" t="s">
        <v>86</v>
      </c>
      <c r="AY163" s="16" t="s">
        <v>132</v>
      </c>
      <c r="BE163" s="202">
        <f>IF(N163="základní",J163,0)</f>
        <v>0</v>
      </c>
      <c r="BF163" s="202">
        <f>IF(N163="snížená",J163,0)</f>
        <v>0</v>
      </c>
      <c r="BG163" s="202">
        <f>IF(N163="zákl. přenesená",J163,0)</f>
        <v>0</v>
      </c>
      <c r="BH163" s="202">
        <f>IF(N163="sníž. přenesená",J163,0)</f>
        <v>0</v>
      </c>
      <c r="BI163" s="202">
        <f>IF(N163="nulová",J163,0)</f>
        <v>0</v>
      </c>
      <c r="BJ163" s="16" t="s">
        <v>84</v>
      </c>
      <c r="BK163" s="202">
        <f>ROUND(I163*H163,2)</f>
        <v>0</v>
      </c>
      <c r="BL163" s="16" t="s">
        <v>707</v>
      </c>
      <c r="BM163" s="201" t="s">
        <v>753</v>
      </c>
    </row>
    <row r="164" spans="1:65" s="2" customFormat="1" ht="28.8">
      <c r="A164" s="33"/>
      <c r="B164" s="34"/>
      <c r="C164" s="35"/>
      <c r="D164" s="203" t="s">
        <v>142</v>
      </c>
      <c r="E164" s="35"/>
      <c r="F164" s="204" t="s">
        <v>754</v>
      </c>
      <c r="G164" s="35"/>
      <c r="H164" s="35"/>
      <c r="I164" s="205"/>
      <c r="J164" s="35"/>
      <c r="K164" s="35"/>
      <c r="L164" s="38"/>
      <c r="M164" s="206"/>
      <c r="N164" s="207"/>
      <c r="O164" s="70"/>
      <c r="P164" s="70"/>
      <c r="Q164" s="70"/>
      <c r="R164" s="70"/>
      <c r="S164" s="70"/>
      <c r="T164" s="71"/>
      <c r="U164" s="33"/>
      <c r="V164" s="33"/>
      <c r="W164" s="33"/>
      <c r="X164" s="33"/>
      <c r="Y164" s="33"/>
      <c r="Z164" s="33"/>
      <c r="AA164" s="33"/>
      <c r="AB164" s="33"/>
      <c r="AC164" s="33"/>
      <c r="AD164" s="33"/>
      <c r="AE164" s="33"/>
      <c r="AT164" s="16" t="s">
        <v>142</v>
      </c>
      <c r="AU164" s="16" t="s">
        <v>86</v>
      </c>
    </row>
    <row r="165" spans="1:65" s="2" customFormat="1" ht="21.75" customHeight="1">
      <c r="A165" s="33"/>
      <c r="B165" s="34"/>
      <c r="C165" s="190" t="s">
        <v>240</v>
      </c>
      <c r="D165" s="190" t="s">
        <v>135</v>
      </c>
      <c r="E165" s="191" t="s">
        <v>755</v>
      </c>
      <c r="F165" s="192" t="s">
        <v>756</v>
      </c>
      <c r="G165" s="193" t="s">
        <v>138</v>
      </c>
      <c r="H165" s="194">
        <v>2</v>
      </c>
      <c r="I165" s="195"/>
      <c r="J165" s="196">
        <f>ROUND(I165*H165,2)</f>
        <v>0</v>
      </c>
      <c r="K165" s="192" t="s">
        <v>139</v>
      </c>
      <c r="L165" s="38"/>
      <c r="M165" s="197" t="s">
        <v>1</v>
      </c>
      <c r="N165" s="198" t="s">
        <v>42</v>
      </c>
      <c r="O165" s="70"/>
      <c r="P165" s="199">
        <f>O165*H165</f>
        <v>0</v>
      </c>
      <c r="Q165" s="199">
        <v>0</v>
      </c>
      <c r="R165" s="199">
        <f>Q165*H165</f>
        <v>0</v>
      </c>
      <c r="S165" s="199">
        <v>0</v>
      </c>
      <c r="T165" s="200">
        <f>S165*H165</f>
        <v>0</v>
      </c>
      <c r="U165" s="33"/>
      <c r="V165" s="33"/>
      <c r="W165" s="33"/>
      <c r="X165" s="33"/>
      <c r="Y165" s="33"/>
      <c r="Z165" s="33"/>
      <c r="AA165" s="33"/>
      <c r="AB165" s="33"/>
      <c r="AC165" s="33"/>
      <c r="AD165" s="33"/>
      <c r="AE165" s="33"/>
      <c r="AR165" s="201" t="s">
        <v>707</v>
      </c>
      <c r="AT165" s="201" t="s">
        <v>135</v>
      </c>
      <c r="AU165" s="201" t="s">
        <v>86</v>
      </c>
      <c r="AY165" s="16" t="s">
        <v>132</v>
      </c>
      <c r="BE165" s="202">
        <f>IF(N165="základní",J165,0)</f>
        <v>0</v>
      </c>
      <c r="BF165" s="202">
        <f>IF(N165="snížená",J165,0)</f>
        <v>0</v>
      </c>
      <c r="BG165" s="202">
        <f>IF(N165="zákl. přenesená",J165,0)</f>
        <v>0</v>
      </c>
      <c r="BH165" s="202">
        <f>IF(N165="sníž. přenesená",J165,0)</f>
        <v>0</v>
      </c>
      <c r="BI165" s="202">
        <f>IF(N165="nulová",J165,0)</f>
        <v>0</v>
      </c>
      <c r="BJ165" s="16" t="s">
        <v>84</v>
      </c>
      <c r="BK165" s="202">
        <f>ROUND(I165*H165,2)</f>
        <v>0</v>
      </c>
      <c r="BL165" s="16" t="s">
        <v>707</v>
      </c>
      <c r="BM165" s="201" t="s">
        <v>757</v>
      </c>
    </row>
    <row r="166" spans="1:65" s="2" customFormat="1" ht="28.8">
      <c r="A166" s="33"/>
      <c r="B166" s="34"/>
      <c r="C166" s="35"/>
      <c r="D166" s="203" t="s">
        <v>142</v>
      </c>
      <c r="E166" s="35"/>
      <c r="F166" s="204" t="s">
        <v>758</v>
      </c>
      <c r="G166" s="35"/>
      <c r="H166" s="35"/>
      <c r="I166" s="205"/>
      <c r="J166" s="35"/>
      <c r="K166" s="35"/>
      <c r="L166" s="38"/>
      <c r="M166" s="206"/>
      <c r="N166" s="207"/>
      <c r="O166" s="70"/>
      <c r="P166" s="70"/>
      <c r="Q166" s="70"/>
      <c r="R166" s="70"/>
      <c r="S166" s="70"/>
      <c r="T166" s="71"/>
      <c r="U166" s="33"/>
      <c r="V166" s="33"/>
      <c r="W166" s="33"/>
      <c r="X166" s="33"/>
      <c r="Y166" s="33"/>
      <c r="Z166" s="33"/>
      <c r="AA166" s="33"/>
      <c r="AB166" s="33"/>
      <c r="AC166" s="33"/>
      <c r="AD166" s="33"/>
      <c r="AE166" s="33"/>
      <c r="AT166" s="16" t="s">
        <v>142</v>
      </c>
      <c r="AU166" s="16" t="s">
        <v>86</v>
      </c>
    </row>
    <row r="167" spans="1:65" s="2" customFormat="1" ht="21.75" customHeight="1">
      <c r="A167" s="33"/>
      <c r="B167" s="34"/>
      <c r="C167" s="190" t="s">
        <v>246</v>
      </c>
      <c r="D167" s="190" t="s">
        <v>135</v>
      </c>
      <c r="E167" s="191" t="s">
        <v>759</v>
      </c>
      <c r="F167" s="192" t="s">
        <v>760</v>
      </c>
      <c r="G167" s="193" t="s">
        <v>138</v>
      </c>
      <c r="H167" s="194">
        <v>2</v>
      </c>
      <c r="I167" s="195"/>
      <c r="J167" s="196">
        <f>ROUND(I167*H167,2)</f>
        <v>0</v>
      </c>
      <c r="K167" s="192" t="s">
        <v>139</v>
      </c>
      <c r="L167" s="38"/>
      <c r="M167" s="197" t="s">
        <v>1</v>
      </c>
      <c r="N167" s="198" t="s">
        <v>42</v>
      </c>
      <c r="O167" s="70"/>
      <c r="P167" s="199">
        <f>O167*H167</f>
        <v>0</v>
      </c>
      <c r="Q167" s="199">
        <v>0</v>
      </c>
      <c r="R167" s="199">
        <f>Q167*H167</f>
        <v>0</v>
      </c>
      <c r="S167" s="199">
        <v>0</v>
      </c>
      <c r="T167" s="200">
        <f>S167*H167</f>
        <v>0</v>
      </c>
      <c r="U167" s="33"/>
      <c r="V167" s="33"/>
      <c r="W167" s="33"/>
      <c r="X167" s="33"/>
      <c r="Y167" s="33"/>
      <c r="Z167" s="33"/>
      <c r="AA167" s="33"/>
      <c r="AB167" s="33"/>
      <c r="AC167" s="33"/>
      <c r="AD167" s="33"/>
      <c r="AE167" s="33"/>
      <c r="AR167" s="201" t="s">
        <v>707</v>
      </c>
      <c r="AT167" s="201" t="s">
        <v>135</v>
      </c>
      <c r="AU167" s="201" t="s">
        <v>86</v>
      </c>
      <c r="AY167" s="16" t="s">
        <v>132</v>
      </c>
      <c r="BE167" s="202">
        <f>IF(N167="základní",J167,0)</f>
        <v>0</v>
      </c>
      <c r="BF167" s="202">
        <f>IF(N167="snížená",J167,0)</f>
        <v>0</v>
      </c>
      <c r="BG167" s="202">
        <f>IF(N167="zákl. přenesená",J167,0)</f>
        <v>0</v>
      </c>
      <c r="BH167" s="202">
        <f>IF(N167="sníž. přenesená",J167,0)</f>
        <v>0</v>
      </c>
      <c r="BI167" s="202">
        <f>IF(N167="nulová",J167,0)</f>
        <v>0</v>
      </c>
      <c r="BJ167" s="16" t="s">
        <v>84</v>
      </c>
      <c r="BK167" s="202">
        <f>ROUND(I167*H167,2)</f>
        <v>0</v>
      </c>
      <c r="BL167" s="16" t="s">
        <v>707</v>
      </c>
      <c r="BM167" s="201" t="s">
        <v>761</v>
      </c>
    </row>
    <row r="168" spans="1:65" s="2" customFormat="1" ht="28.8">
      <c r="A168" s="33"/>
      <c r="B168" s="34"/>
      <c r="C168" s="35"/>
      <c r="D168" s="203" t="s">
        <v>142</v>
      </c>
      <c r="E168" s="35"/>
      <c r="F168" s="204" t="s">
        <v>762</v>
      </c>
      <c r="G168" s="35"/>
      <c r="H168" s="35"/>
      <c r="I168" s="205"/>
      <c r="J168" s="35"/>
      <c r="K168" s="35"/>
      <c r="L168" s="38"/>
      <c r="M168" s="206"/>
      <c r="N168" s="207"/>
      <c r="O168" s="70"/>
      <c r="P168" s="70"/>
      <c r="Q168" s="70"/>
      <c r="R168" s="70"/>
      <c r="S168" s="70"/>
      <c r="T168" s="71"/>
      <c r="U168" s="33"/>
      <c r="V168" s="33"/>
      <c r="W168" s="33"/>
      <c r="X168" s="33"/>
      <c r="Y168" s="33"/>
      <c r="Z168" s="33"/>
      <c r="AA168" s="33"/>
      <c r="AB168" s="33"/>
      <c r="AC168" s="33"/>
      <c r="AD168" s="33"/>
      <c r="AE168" s="33"/>
      <c r="AT168" s="16" t="s">
        <v>142</v>
      </c>
      <c r="AU168" s="16" t="s">
        <v>86</v>
      </c>
    </row>
    <row r="169" spans="1:65" s="2" customFormat="1" ht="16.5" customHeight="1">
      <c r="A169" s="33"/>
      <c r="B169" s="34"/>
      <c r="C169" s="190" t="s">
        <v>251</v>
      </c>
      <c r="D169" s="190" t="s">
        <v>135</v>
      </c>
      <c r="E169" s="191" t="s">
        <v>763</v>
      </c>
      <c r="F169" s="192" t="s">
        <v>764</v>
      </c>
      <c r="G169" s="193" t="s">
        <v>138</v>
      </c>
      <c r="H169" s="194">
        <v>4</v>
      </c>
      <c r="I169" s="195"/>
      <c r="J169" s="196">
        <f>ROUND(I169*H169,2)</f>
        <v>0</v>
      </c>
      <c r="K169" s="192" t="s">
        <v>139</v>
      </c>
      <c r="L169" s="38"/>
      <c r="M169" s="197" t="s">
        <v>1</v>
      </c>
      <c r="N169" s="198" t="s">
        <v>42</v>
      </c>
      <c r="O169" s="70"/>
      <c r="P169" s="199">
        <f>O169*H169</f>
        <v>0</v>
      </c>
      <c r="Q169" s="199">
        <v>0</v>
      </c>
      <c r="R169" s="199">
        <f>Q169*H169</f>
        <v>0</v>
      </c>
      <c r="S169" s="199">
        <v>0</v>
      </c>
      <c r="T169" s="200">
        <f>S169*H169</f>
        <v>0</v>
      </c>
      <c r="U169" s="33"/>
      <c r="V169" s="33"/>
      <c r="W169" s="33"/>
      <c r="X169" s="33"/>
      <c r="Y169" s="33"/>
      <c r="Z169" s="33"/>
      <c r="AA169" s="33"/>
      <c r="AB169" s="33"/>
      <c r="AC169" s="33"/>
      <c r="AD169" s="33"/>
      <c r="AE169" s="33"/>
      <c r="AR169" s="201" t="s">
        <v>707</v>
      </c>
      <c r="AT169" s="201" t="s">
        <v>135</v>
      </c>
      <c r="AU169" s="201" t="s">
        <v>86</v>
      </c>
      <c r="AY169" s="16" t="s">
        <v>132</v>
      </c>
      <c r="BE169" s="202">
        <f>IF(N169="základní",J169,0)</f>
        <v>0</v>
      </c>
      <c r="BF169" s="202">
        <f>IF(N169="snížená",J169,0)</f>
        <v>0</v>
      </c>
      <c r="BG169" s="202">
        <f>IF(N169="zákl. přenesená",J169,0)</f>
        <v>0</v>
      </c>
      <c r="BH169" s="202">
        <f>IF(N169="sníž. přenesená",J169,0)</f>
        <v>0</v>
      </c>
      <c r="BI169" s="202">
        <f>IF(N169="nulová",J169,0)</f>
        <v>0</v>
      </c>
      <c r="BJ169" s="16" t="s">
        <v>84</v>
      </c>
      <c r="BK169" s="202">
        <f>ROUND(I169*H169,2)</f>
        <v>0</v>
      </c>
      <c r="BL169" s="16" t="s">
        <v>707</v>
      </c>
      <c r="BM169" s="201" t="s">
        <v>765</v>
      </c>
    </row>
    <row r="170" spans="1:65" s="2" customFormat="1">
      <c r="A170" s="33"/>
      <c r="B170" s="34"/>
      <c r="C170" s="35"/>
      <c r="D170" s="203" t="s">
        <v>142</v>
      </c>
      <c r="E170" s="35"/>
      <c r="F170" s="204" t="s">
        <v>764</v>
      </c>
      <c r="G170" s="35"/>
      <c r="H170" s="35"/>
      <c r="I170" s="205"/>
      <c r="J170" s="35"/>
      <c r="K170" s="35"/>
      <c r="L170" s="38"/>
      <c r="M170" s="206"/>
      <c r="N170" s="207"/>
      <c r="O170" s="70"/>
      <c r="P170" s="70"/>
      <c r="Q170" s="70"/>
      <c r="R170" s="70"/>
      <c r="S170" s="70"/>
      <c r="T170" s="71"/>
      <c r="U170" s="33"/>
      <c r="V170" s="33"/>
      <c r="W170" s="33"/>
      <c r="X170" s="33"/>
      <c r="Y170" s="33"/>
      <c r="Z170" s="33"/>
      <c r="AA170" s="33"/>
      <c r="AB170" s="33"/>
      <c r="AC170" s="33"/>
      <c r="AD170" s="33"/>
      <c r="AE170" s="33"/>
      <c r="AT170" s="16" t="s">
        <v>142</v>
      </c>
      <c r="AU170" s="16" t="s">
        <v>86</v>
      </c>
    </row>
    <row r="171" spans="1:65" s="2" customFormat="1" ht="16.5" customHeight="1">
      <c r="A171" s="33"/>
      <c r="B171" s="34"/>
      <c r="C171" s="190" t="s">
        <v>7</v>
      </c>
      <c r="D171" s="190" t="s">
        <v>135</v>
      </c>
      <c r="E171" s="191" t="s">
        <v>766</v>
      </c>
      <c r="F171" s="192" t="s">
        <v>767</v>
      </c>
      <c r="G171" s="193" t="s">
        <v>200</v>
      </c>
      <c r="H171" s="194">
        <v>320</v>
      </c>
      <c r="I171" s="195"/>
      <c r="J171" s="196">
        <f>ROUND(I171*H171,2)</f>
        <v>0</v>
      </c>
      <c r="K171" s="192" t="s">
        <v>139</v>
      </c>
      <c r="L171" s="38"/>
      <c r="M171" s="197" t="s">
        <v>1</v>
      </c>
      <c r="N171" s="198" t="s">
        <v>42</v>
      </c>
      <c r="O171" s="70"/>
      <c r="P171" s="199">
        <f>O171*H171</f>
        <v>0</v>
      </c>
      <c r="Q171" s="199">
        <v>0</v>
      </c>
      <c r="R171" s="199">
        <f>Q171*H171</f>
        <v>0</v>
      </c>
      <c r="S171" s="199">
        <v>0</v>
      </c>
      <c r="T171" s="200">
        <f>S171*H171</f>
        <v>0</v>
      </c>
      <c r="U171" s="33"/>
      <c r="V171" s="33"/>
      <c r="W171" s="33"/>
      <c r="X171" s="33"/>
      <c r="Y171" s="33"/>
      <c r="Z171" s="33"/>
      <c r="AA171" s="33"/>
      <c r="AB171" s="33"/>
      <c r="AC171" s="33"/>
      <c r="AD171" s="33"/>
      <c r="AE171" s="33"/>
      <c r="AR171" s="201" t="s">
        <v>707</v>
      </c>
      <c r="AT171" s="201" t="s">
        <v>135</v>
      </c>
      <c r="AU171" s="201" t="s">
        <v>86</v>
      </c>
      <c r="AY171" s="16" t="s">
        <v>132</v>
      </c>
      <c r="BE171" s="202">
        <f>IF(N171="základní",J171,0)</f>
        <v>0</v>
      </c>
      <c r="BF171" s="202">
        <f>IF(N171="snížená",J171,0)</f>
        <v>0</v>
      </c>
      <c r="BG171" s="202">
        <f>IF(N171="zákl. přenesená",J171,0)</f>
        <v>0</v>
      </c>
      <c r="BH171" s="202">
        <f>IF(N171="sníž. přenesená",J171,0)</f>
        <v>0</v>
      </c>
      <c r="BI171" s="202">
        <f>IF(N171="nulová",J171,0)</f>
        <v>0</v>
      </c>
      <c r="BJ171" s="16" t="s">
        <v>84</v>
      </c>
      <c r="BK171" s="202">
        <f>ROUND(I171*H171,2)</f>
        <v>0</v>
      </c>
      <c r="BL171" s="16" t="s">
        <v>707</v>
      </c>
      <c r="BM171" s="201" t="s">
        <v>768</v>
      </c>
    </row>
    <row r="172" spans="1:65" s="2" customFormat="1">
      <c r="A172" s="33"/>
      <c r="B172" s="34"/>
      <c r="C172" s="35"/>
      <c r="D172" s="203" t="s">
        <v>142</v>
      </c>
      <c r="E172" s="35"/>
      <c r="F172" s="204" t="s">
        <v>767</v>
      </c>
      <c r="G172" s="35"/>
      <c r="H172" s="35"/>
      <c r="I172" s="205"/>
      <c r="J172" s="35"/>
      <c r="K172" s="35"/>
      <c r="L172" s="38"/>
      <c r="M172" s="206"/>
      <c r="N172" s="207"/>
      <c r="O172" s="70"/>
      <c r="P172" s="70"/>
      <c r="Q172" s="70"/>
      <c r="R172" s="70"/>
      <c r="S172" s="70"/>
      <c r="T172" s="71"/>
      <c r="U172" s="33"/>
      <c r="V172" s="33"/>
      <c r="W172" s="33"/>
      <c r="X172" s="33"/>
      <c r="Y172" s="33"/>
      <c r="Z172" s="33"/>
      <c r="AA172" s="33"/>
      <c r="AB172" s="33"/>
      <c r="AC172" s="33"/>
      <c r="AD172" s="33"/>
      <c r="AE172" s="33"/>
      <c r="AT172" s="16" t="s">
        <v>142</v>
      </c>
      <c r="AU172" s="16" t="s">
        <v>86</v>
      </c>
    </row>
    <row r="173" spans="1:65" s="2" customFormat="1" ht="16.5" customHeight="1">
      <c r="A173" s="33"/>
      <c r="B173" s="34"/>
      <c r="C173" s="219" t="s">
        <v>260</v>
      </c>
      <c r="D173" s="219" t="s">
        <v>292</v>
      </c>
      <c r="E173" s="220" t="s">
        <v>769</v>
      </c>
      <c r="F173" s="221" t="s">
        <v>770</v>
      </c>
      <c r="G173" s="222" t="s">
        <v>200</v>
      </c>
      <c r="H173" s="223">
        <v>320</v>
      </c>
      <c r="I173" s="224"/>
      <c r="J173" s="225">
        <f>ROUND(I173*H173,2)</f>
        <v>0</v>
      </c>
      <c r="K173" s="221" t="s">
        <v>139</v>
      </c>
      <c r="L173" s="226"/>
      <c r="M173" s="227" t="s">
        <v>1</v>
      </c>
      <c r="N173" s="228" t="s">
        <v>42</v>
      </c>
      <c r="O173" s="70"/>
      <c r="P173" s="199">
        <f>O173*H173</f>
        <v>0</v>
      </c>
      <c r="Q173" s="199">
        <v>0</v>
      </c>
      <c r="R173" s="199">
        <f>Q173*H173</f>
        <v>0</v>
      </c>
      <c r="S173" s="199">
        <v>0</v>
      </c>
      <c r="T173" s="200">
        <f>S173*H173</f>
        <v>0</v>
      </c>
      <c r="U173" s="33"/>
      <c r="V173" s="33"/>
      <c r="W173" s="33"/>
      <c r="X173" s="33"/>
      <c r="Y173" s="33"/>
      <c r="Z173" s="33"/>
      <c r="AA173" s="33"/>
      <c r="AB173" s="33"/>
      <c r="AC173" s="33"/>
      <c r="AD173" s="33"/>
      <c r="AE173" s="33"/>
      <c r="AR173" s="201" t="s">
        <v>295</v>
      </c>
      <c r="AT173" s="201" t="s">
        <v>292</v>
      </c>
      <c r="AU173" s="201" t="s">
        <v>86</v>
      </c>
      <c r="AY173" s="16" t="s">
        <v>132</v>
      </c>
      <c r="BE173" s="202">
        <f>IF(N173="základní",J173,0)</f>
        <v>0</v>
      </c>
      <c r="BF173" s="202">
        <f>IF(N173="snížená",J173,0)</f>
        <v>0</v>
      </c>
      <c r="BG173" s="202">
        <f>IF(N173="zákl. přenesená",J173,0)</f>
        <v>0</v>
      </c>
      <c r="BH173" s="202">
        <f>IF(N173="sníž. přenesená",J173,0)</f>
        <v>0</v>
      </c>
      <c r="BI173" s="202">
        <f>IF(N173="nulová",J173,0)</f>
        <v>0</v>
      </c>
      <c r="BJ173" s="16" t="s">
        <v>84</v>
      </c>
      <c r="BK173" s="202">
        <f>ROUND(I173*H173,2)</f>
        <v>0</v>
      </c>
      <c r="BL173" s="16" t="s">
        <v>295</v>
      </c>
      <c r="BM173" s="201" t="s">
        <v>771</v>
      </c>
    </row>
    <row r="174" spans="1:65" s="2" customFormat="1">
      <c r="A174" s="33"/>
      <c r="B174" s="34"/>
      <c r="C174" s="35"/>
      <c r="D174" s="203" t="s">
        <v>142</v>
      </c>
      <c r="E174" s="35"/>
      <c r="F174" s="204" t="s">
        <v>770</v>
      </c>
      <c r="G174" s="35"/>
      <c r="H174" s="35"/>
      <c r="I174" s="205"/>
      <c r="J174" s="35"/>
      <c r="K174" s="35"/>
      <c r="L174" s="38"/>
      <c r="M174" s="206"/>
      <c r="N174" s="207"/>
      <c r="O174" s="70"/>
      <c r="P174" s="70"/>
      <c r="Q174" s="70"/>
      <c r="R174" s="70"/>
      <c r="S174" s="70"/>
      <c r="T174" s="71"/>
      <c r="U174" s="33"/>
      <c r="V174" s="33"/>
      <c r="W174" s="33"/>
      <c r="X174" s="33"/>
      <c r="Y174" s="33"/>
      <c r="Z174" s="33"/>
      <c r="AA174" s="33"/>
      <c r="AB174" s="33"/>
      <c r="AC174" s="33"/>
      <c r="AD174" s="33"/>
      <c r="AE174" s="33"/>
      <c r="AT174" s="16" t="s">
        <v>142</v>
      </c>
      <c r="AU174" s="16" t="s">
        <v>86</v>
      </c>
    </row>
    <row r="175" spans="1:65" s="2" customFormat="1" ht="16.5" customHeight="1">
      <c r="A175" s="33"/>
      <c r="B175" s="34"/>
      <c r="C175" s="190" t="s">
        <v>265</v>
      </c>
      <c r="D175" s="190" t="s">
        <v>135</v>
      </c>
      <c r="E175" s="191" t="s">
        <v>772</v>
      </c>
      <c r="F175" s="192" t="s">
        <v>773</v>
      </c>
      <c r="G175" s="193" t="s">
        <v>200</v>
      </c>
      <c r="H175" s="194">
        <v>320</v>
      </c>
      <c r="I175" s="195"/>
      <c r="J175" s="196">
        <f>ROUND(I175*H175,2)</f>
        <v>0</v>
      </c>
      <c r="K175" s="192" t="s">
        <v>139</v>
      </c>
      <c r="L175" s="38"/>
      <c r="M175" s="197" t="s">
        <v>1</v>
      </c>
      <c r="N175" s="198" t="s">
        <v>42</v>
      </c>
      <c r="O175" s="70"/>
      <c r="P175" s="199">
        <f>O175*H175</f>
        <v>0</v>
      </c>
      <c r="Q175" s="199">
        <v>0</v>
      </c>
      <c r="R175" s="199">
        <f>Q175*H175</f>
        <v>0</v>
      </c>
      <c r="S175" s="199">
        <v>0</v>
      </c>
      <c r="T175" s="200">
        <f>S175*H175</f>
        <v>0</v>
      </c>
      <c r="U175" s="33"/>
      <c r="V175" s="33"/>
      <c r="W175" s="33"/>
      <c r="X175" s="33"/>
      <c r="Y175" s="33"/>
      <c r="Z175" s="33"/>
      <c r="AA175" s="33"/>
      <c r="AB175" s="33"/>
      <c r="AC175" s="33"/>
      <c r="AD175" s="33"/>
      <c r="AE175" s="33"/>
      <c r="AR175" s="201" t="s">
        <v>707</v>
      </c>
      <c r="AT175" s="201" t="s">
        <v>135</v>
      </c>
      <c r="AU175" s="201" t="s">
        <v>86</v>
      </c>
      <c r="AY175" s="16" t="s">
        <v>132</v>
      </c>
      <c r="BE175" s="202">
        <f>IF(N175="základní",J175,0)</f>
        <v>0</v>
      </c>
      <c r="BF175" s="202">
        <f>IF(N175="snížená",J175,0)</f>
        <v>0</v>
      </c>
      <c r="BG175" s="202">
        <f>IF(N175="zákl. přenesená",J175,0)</f>
        <v>0</v>
      </c>
      <c r="BH175" s="202">
        <f>IF(N175="sníž. přenesená",J175,0)</f>
        <v>0</v>
      </c>
      <c r="BI175" s="202">
        <f>IF(N175="nulová",J175,0)</f>
        <v>0</v>
      </c>
      <c r="BJ175" s="16" t="s">
        <v>84</v>
      </c>
      <c r="BK175" s="202">
        <f>ROUND(I175*H175,2)</f>
        <v>0</v>
      </c>
      <c r="BL175" s="16" t="s">
        <v>707</v>
      </c>
      <c r="BM175" s="201" t="s">
        <v>774</v>
      </c>
    </row>
    <row r="176" spans="1:65" s="2" customFormat="1">
      <c r="A176" s="33"/>
      <c r="B176" s="34"/>
      <c r="C176" s="35"/>
      <c r="D176" s="203" t="s">
        <v>142</v>
      </c>
      <c r="E176" s="35"/>
      <c r="F176" s="204" t="s">
        <v>773</v>
      </c>
      <c r="G176" s="35"/>
      <c r="H176" s="35"/>
      <c r="I176" s="205"/>
      <c r="J176" s="35"/>
      <c r="K176" s="35"/>
      <c r="L176" s="38"/>
      <c r="M176" s="206"/>
      <c r="N176" s="207"/>
      <c r="O176" s="70"/>
      <c r="P176" s="70"/>
      <c r="Q176" s="70"/>
      <c r="R176" s="70"/>
      <c r="S176" s="70"/>
      <c r="T176" s="71"/>
      <c r="U176" s="33"/>
      <c r="V176" s="33"/>
      <c r="W176" s="33"/>
      <c r="X176" s="33"/>
      <c r="Y176" s="33"/>
      <c r="Z176" s="33"/>
      <c r="AA176" s="33"/>
      <c r="AB176" s="33"/>
      <c r="AC176" s="33"/>
      <c r="AD176" s="33"/>
      <c r="AE176" s="33"/>
      <c r="AT176" s="16" t="s">
        <v>142</v>
      </c>
      <c r="AU176" s="16" t="s">
        <v>86</v>
      </c>
    </row>
    <row r="177" spans="1:65" s="2" customFormat="1" ht="21.75" customHeight="1">
      <c r="A177" s="33"/>
      <c r="B177" s="34"/>
      <c r="C177" s="219" t="s">
        <v>270</v>
      </c>
      <c r="D177" s="219" t="s">
        <v>292</v>
      </c>
      <c r="E177" s="220" t="s">
        <v>775</v>
      </c>
      <c r="F177" s="221" t="s">
        <v>776</v>
      </c>
      <c r="G177" s="222" t="s">
        <v>200</v>
      </c>
      <c r="H177" s="223">
        <v>320</v>
      </c>
      <c r="I177" s="224"/>
      <c r="J177" s="225">
        <f>ROUND(I177*H177,2)</f>
        <v>0</v>
      </c>
      <c r="K177" s="221" t="s">
        <v>139</v>
      </c>
      <c r="L177" s="226"/>
      <c r="M177" s="227" t="s">
        <v>1</v>
      </c>
      <c r="N177" s="228" t="s">
        <v>42</v>
      </c>
      <c r="O177" s="70"/>
      <c r="P177" s="199">
        <f>O177*H177</f>
        <v>0</v>
      </c>
      <c r="Q177" s="199">
        <v>0</v>
      </c>
      <c r="R177" s="199">
        <f>Q177*H177</f>
        <v>0</v>
      </c>
      <c r="S177" s="199">
        <v>0</v>
      </c>
      <c r="T177" s="200">
        <f>S177*H177</f>
        <v>0</v>
      </c>
      <c r="U177" s="33"/>
      <c r="V177" s="33"/>
      <c r="W177" s="33"/>
      <c r="X177" s="33"/>
      <c r="Y177" s="33"/>
      <c r="Z177" s="33"/>
      <c r="AA177" s="33"/>
      <c r="AB177" s="33"/>
      <c r="AC177" s="33"/>
      <c r="AD177" s="33"/>
      <c r="AE177" s="33"/>
      <c r="AR177" s="201" t="s">
        <v>295</v>
      </c>
      <c r="AT177" s="201" t="s">
        <v>292</v>
      </c>
      <c r="AU177" s="201" t="s">
        <v>86</v>
      </c>
      <c r="AY177" s="16" t="s">
        <v>132</v>
      </c>
      <c r="BE177" s="202">
        <f>IF(N177="základní",J177,0)</f>
        <v>0</v>
      </c>
      <c r="BF177" s="202">
        <f>IF(N177="snížená",J177,0)</f>
        <v>0</v>
      </c>
      <c r="BG177" s="202">
        <f>IF(N177="zákl. přenesená",J177,0)</f>
        <v>0</v>
      </c>
      <c r="BH177" s="202">
        <f>IF(N177="sníž. přenesená",J177,0)</f>
        <v>0</v>
      </c>
      <c r="BI177" s="202">
        <f>IF(N177="nulová",J177,0)</f>
        <v>0</v>
      </c>
      <c r="BJ177" s="16" t="s">
        <v>84</v>
      </c>
      <c r="BK177" s="202">
        <f>ROUND(I177*H177,2)</f>
        <v>0</v>
      </c>
      <c r="BL177" s="16" t="s">
        <v>295</v>
      </c>
      <c r="BM177" s="201" t="s">
        <v>777</v>
      </c>
    </row>
    <row r="178" spans="1:65" s="2" customFormat="1">
      <c r="A178" s="33"/>
      <c r="B178" s="34"/>
      <c r="C178" s="35"/>
      <c r="D178" s="203" t="s">
        <v>142</v>
      </c>
      <c r="E178" s="35"/>
      <c r="F178" s="204" t="s">
        <v>776</v>
      </c>
      <c r="G178" s="35"/>
      <c r="H178" s="35"/>
      <c r="I178" s="205"/>
      <c r="J178" s="35"/>
      <c r="K178" s="35"/>
      <c r="L178" s="38"/>
      <c r="M178" s="206"/>
      <c r="N178" s="207"/>
      <c r="O178" s="70"/>
      <c r="P178" s="70"/>
      <c r="Q178" s="70"/>
      <c r="R178" s="70"/>
      <c r="S178" s="70"/>
      <c r="T178" s="71"/>
      <c r="U178" s="33"/>
      <c r="V178" s="33"/>
      <c r="W178" s="33"/>
      <c r="X178" s="33"/>
      <c r="Y178" s="33"/>
      <c r="Z178" s="33"/>
      <c r="AA178" s="33"/>
      <c r="AB178" s="33"/>
      <c r="AC178" s="33"/>
      <c r="AD178" s="33"/>
      <c r="AE178" s="33"/>
      <c r="AT178" s="16" t="s">
        <v>142</v>
      </c>
      <c r="AU178" s="16" t="s">
        <v>86</v>
      </c>
    </row>
    <row r="179" spans="1:65" s="12" customFormat="1" ht="25.95" customHeight="1">
      <c r="B179" s="174"/>
      <c r="C179" s="175"/>
      <c r="D179" s="176" t="s">
        <v>76</v>
      </c>
      <c r="E179" s="177" t="s">
        <v>327</v>
      </c>
      <c r="F179" s="177" t="s">
        <v>328</v>
      </c>
      <c r="G179" s="175"/>
      <c r="H179" s="175"/>
      <c r="I179" s="178"/>
      <c r="J179" s="179">
        <f>BK179</f>
        <v>0</v>
      </c>
      <c r="K179" s="175"/>
      <c r="L179" s="180"/>
      <c r="M179" s="181"/>
      <c r="N179" s="182"/>
      <c r="O179" s="182"/>
      <c r="P179" s="183">
        <f>SUM(P180:P183)</f>
        <v>0</v>
      </c>
      <c r="Q179" s="182"/>
      <c r="R179" s="183">
        <f>SUM(R180:R183)</f>
        <v>0</v>
      </c>
      <c r="S179" s="182"/>
      <c r="T179" s="184">
        <f>SUM(T180:T183)</f>
        <v>0</v>
      </c>
      <c r="AR179" s="185" t="s">
        <v>140</v>
      </c>
      <c r="AT179" s="186" t="s">
        <v>76</v>
      </c>
      <c r="AU179" s="186" t="s">
        <v>77</v>
      </c>
      <c r="AY179" s="185" t="s">
        <v>132</v>
      </c>
      <c r="BK179" s="187">
        <f>SUM(BK180:BK183)</f>
        <v>0</v>
      </c>
    </row>
    <row r="180" spans="1:65" s="2" customFormat="1" ht="16.5" customHeight="1">
      <c r="A180" s="33"/>
      <c r="B180" s="34"/>
      <c r="C180" s="190" t="s">
        <v>275</v>
      </c>
      <c r="D180" s="190" t="s">
        <v>135</v>
      </c>
      <c r="E180" s="191" t="s">
        <v>778</v>
      </c>
      <c r="F180" s="192" t="s">
        <v>779</v>
      </c>
      <c r="G180" s="193" t="s">
        <v>138</v>
      </c>
      <c r="H180" s="194">
        <v>1</v>
      </c>
      <c r="I180" s="195"/>
      <c r="J180" s="196">
        <f>ROUND(I180*H180,2)</f>
        <v>0</v>
      </c>
      <c r="K180" s="192" t="s">
        <v>139</v>
      </c>
      <c r="L180" s="38"/>
      <c r="M180" s="197" t="s">
        <v>1</v>
      </c>
      <c r="N180" s="198" t="s">
        <v>42</v>
      </c>
      <c r="O180" s="70"/>
      <c r="P180" s="199">
        <f>O180*H180</f>
        <v>0</v>
      </c>
      <c r="Q180" s="199">
        <v>0</v>
      </c>
      <c r="R180" s="199">
        <f>Q180*H180</f>
        <v>0</v>
      </c>
      <c r="S180" s="199">
        <v>0</v>
      </c>
      <c r="T180" s="200">
        <f>S180*H180</f>
        <v>0</v>
      </c>
      <c r="U180" s="33"/>
      <c r="V180" s="33"/>
      <c r="W180" s="33"/>
      <c r="X180" s="33"/>
      <c r="Y180" s="33"/>
      <c r="Z180" s="33"/>
      <c r="AA180" s="33"/>
      <c r="AB180" s="33"/>
      <c r="AC180" s="33"/>
      <c r="AD180" s="33"/>
      <c r="AE180" s="33"/>
      <c r="AR180" s="201" t="s">
        <v>707</v>
      </c>
      <c r="AT180" s="201" t="s">
        <v>135</v>
      </c>
      <c r="AU180" s="201" t="s">
        <v>84</v>
      </c>
      <c r="AY180" s="16" t="s">
        <v>132</v>
      </c>
      <c r="BE180" s="202">
        <f>IF(N180="základní",J180,0)</f>
        <v>0</v>
      </c>
      <c r="BF180" s="202">
        <f>IF(N180="snížená",J180,0)</f>
        <v>0</v>
      </c>
      <c r="BG180" s="202">
        <f>IF(N180="zákl. přenesená",J180,0)</f>
        <v>0</v>
      </c>
      <c r="BH180" s="202">
        <f>IF(N180="sníž. přenesená",J180,0)</f>
        <v>0</v>
      </c>
      <c r="BI180" s="202">
        <f>IF(N180="nulová",J180,0)</f>
        <v>0</v>
      </c>
      <c r="BJ180" s="16" t="s">
        <v>84</v>
      </c>
      <c r="BK180" s="202">
        <f>ROUND(I180*H180,2)</f>
        <v>0</v>
      </c>
      <c r="BL180" s="16" t="s">
        <v>707</v>
      </c>
      <c r="BM180" s="201" t="s">
        <v>780</v>
      </c>
    </row>
    <row r="181" spans="1:65" s="2" customFormat="1" ht="28.8">
      <c r="A181" s="33"/>
      <c r="B181" s="34"/>
      <c r="C181" s="35"/>
      <c r="D181" s="203" t="s">
        <v>142</v>
      </c>
      <c r="E181" s="35"/>
      <c r="F181" s="204" t="s">
        <v>781</v>
      </c>
      <c r="G181" s="35"/>
      <c r="H181" s="35"/>
      <c r="I181" s="205"/>
      <c r="J181" s="35"/>
      <c r="K181" s="35"/>
      <c r="L181" s="38"/>
      <c r="M181" s="206"/>
      <c r="N181" s="207"/>
      <c r="O181" s="70"/>
      <c r="P181" s="70"/>
      <c r="Q181" s="70"/>
      <c r="R181" s="70"/>
      <c r="S181" s="70"/>
      <c r="T181" s="71"/>
      <c r="U181" s="33"/>
      <c r="V181" s="33"/>
      <c r="W181" s="33"/>
      <c r="X181" s="33"/>
      <c r="Y181" s="33"/>
      <c r="Z181" s="33"/>
      <c r="AA181" s="33"/>
      <c r="AB181" s="33"/>
      <c r="AC181" s="33"/>
      <c r="AD181" s="33"/>
      <c r="AE181" s="33"/>
      <c r="AT181" s="16" t="s">
        <v>142</v>
      </c>
      <c r="AU181" s="16" t="s">
        <v>84</v>
      </c>
    </row>
    <row r="182" spans="1:65" s="2" customFormat="1" ht="16.5" customHeight="1">
      <c r="A182" s="33"/>
      <c r="B182" s="34"/>
      <c r="C182" s="190" t="s">
        <v>280</v>
      </c>
      <c r="D182" s="190" t="s">
        <v>135</v>
      </c>
      <c r="E182" s="191" t="s">
        <v>782</v>
      </c>
      <c r="F182" s="192" t="s">
        <v>783</v>
      </c>
      <c r="G182" s="193" t="s">
        <v>784</v>
      </c>
      <c r="H182" s="194">
        <v>8</v>
      </c>
      <c r="I182" s="195"/>
      <c r="J182" s="196">
        <f>ROUND(I182*H182,2)</f>
        <v>0</v>
      </c>
      <c r="K182" s="192" t="s">
        <v>139</v>
      </c>
      <c r="L182" s="38"/>
      <c r="M182" s="197" t="s">
        <v>1</v>
      </c>
      <c r="N182" s="198" t="s">
        <v>42</v>
      </c>
      <c r="O182" s="70"/>
      <c r="P182" s="199">
        <f>O182*H182</f>
        <v>0</v>
      </c>
      <c r="Q182" s="199">
        <v>0</v>
      </c>
      <c r="R182" s="199">
        <f>Q182*H182</f>
        <v>0</v>
      </c>
      <c r="S182" s="199">
        <v>0</v>
      </c>
      <c r="T182" s="200">
        <f>S182*H182</f>
        <v>0</v>
      </c>
      <c r="U182" s="33"/>
      <c r="V182" s="33"/>
      <c r="W182" s="33"/>
      <c r="X182" s="33"/>
      <c r="Y182" s="33"/>
      <c r="Z182" s="33"/>
      <c r="AA182" s="33"/>
      <c r="AB182" s="33"/>
      <c r="AC182" s="33"/>
      <c r="AD182" s="33"/>
      <c r="AE182" s="33"/>
      <c r="AR182" s="201" t="s">
        <v>707</v>
      </c>
      <c r="AT182" s="201" t="s">
        <v>135</v>
      </c>
      <c r="AU182" s="201" t="s">
        <v>84</v>
      </c>
      <c r="AY182" s="16" t="s">
        <v>132</v>
      </c>
      <c r="BE182" s="202">
        <f>IF(N182="základní",J182,0)</f>
        <v>0</v>
      </c>
      <c r="BF182" s="202">
        <f>IF(N182="snížená",J182,0)</f>
        <v>0</v>
      </c>
      <c r="BG182" s="202">
        <f>IF(N182="zákl. přenesená",J182,0)</f>
        <v>0</v>
      </c>
      <c r="BH182" s="202">
        <f>IF(N182="sníž. přenesená",J182,0)</f>
        <v>0</v>
      </c>
      <c r="BI182" s="202">
        <f>IF(N182="nulová",J182,0)</f>
        <v>0</v>
      </c>
      <c r="BJ182" s="16" t="s">
        <v>84</v>
      </c>
      <c r="BK182" s="202">
        <f>ROUND(I182*H182,2)</f>
        <v>0</v>
      </c>
      <c r="BL182" s="16" t="s">
        <v>707</v>
      </c>
      <c r="BM182" s="201" t="s">
        <v>785</v>
      </c>
    </row>
    <row r="183" spans="1:65" s="2" customFormat="1" ht="19.2">
      <c r="A183" s="33"/>
      <c r="B183" s="34"/>
      <c r="C183" s="35"/>
      <c r="D183" s="203" t="s">
        <v>142</v>
      </c>
      <c r="E183" s="35"/>
      <c r="F183" s="204" t="s">
        <v>786</v>
      </c>
      <c r="G183" s="35"/>
      <c r="H183" s="35"/>
      <c r="I183" s="205"/>
      <c r="J183" s="35"/>
      <c r="K183" s="35"/>
      <c r="L183" s="38"/>
      <c r="M183" s="247"/>
      <c r="N183" s="248"/>
      <c r="O183" s="249"/>
      <c r="P183" s="249"/>
      <c r="Q183" s="249"/>
      <c r="R183" s="249"/>
      <c r="S183" s="249"/>
      <c r="T183" s="250"/>
      <c r="U183" s="33"/>
      <c r="V183" s="33"/>
      <c r="W183" s="33"/>
      <c r="X183" s="33"/>
      <c r="Y183" s="33"/>
      <c r="Z183" s="33"/>
      <c r="AA183" s="33"/>
      <c r="AB183" s="33"/>
      <c r="AC183" s="33"/>
      <c r="AD183" s="33"/>
      <c r="AE183" s="33"/>
      <c r="AT183" s="16" t="s">
        <v>142</v>
      </c>
      <c r="AU183" s="16" t="s">
        <v>84</v>
      </c>
    </row>
    <row r="184" spans="1:65" s="2" customFormat="1" ht="6.9" customHeight="1">
      <c r="A184" s="33"/>
      <c r="B184" s="53"/>
      <c r="C184" s="54"/>
      <c r="D184" s="54"/>
      <c r="E184" s="54"/>
      <c r="F184" s="54"/>
      <c r="G184" s="54"/>
      <c r="H184" s="54"/>
      <c r="I184" s="54"/>
      <c r="J184" s="54"/>
      <c r="K184" s="54"/>
      <c r="L184" s="38"/>
      <c r="M184" s="33"/>
      <c r="O184" s="33"/>
      <c r="P184" s="33"/>
      <c r="Q184" s="33"/>
      <c r="R184" s="33"/>
      <c r="S184" s="33"/>
      <c r="T184" s="33"/>
      <c r="U184" s="33"/>
      <c r="V184" s="33"/>
      <c r="W184" s="33"/>
      <c r="X184" s="33"/>
      <c r="Y184" s="33"/>
      <c r="Z184" s="33"/>
      <c r="AA184" s="33"/>
      <c r="AB184" s="33"/>
      <c r="AC184" s="33"/>
      <c r="AD184" s="33"/>
      <c r="AE184" s="33"/>
    </row>
  </sheetData>
  <sheetProtection algorithmName="SHA-512" hashValue="hQ72BKKIp2Jt4ra0iDmZJtPBygsbI2xMHWhBDMyc1gw0xUDKQTZ7Yd0NLzqNQgVztatp0CYVJ67sRdB8CM65MA==" saltValue="4Rbjr2UxrVJeY7KSO8xm1+375Vs7Re7WzMSFz5RoWLQKIrudOHJBf4X7w+HbJNf6AzgJjSkIyGb3ItjKIf2lnw==" spinCount="100000" sheet="1" objects="1" scenarios="1" formatColumns="0" formatRows="0" autoFilter="0"/>
  <autoFilter ref="C120:K183"/>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workbookViewId="0"/>
  </sheetViews>
  <sheetFormatPr defaultRowHeight="10.199999999999999"/>
  <cols>
    <col min="1" max="1" width="8.28515625" style="1" customWidth="1"/>
    <col min="2" max="2" width="1.140625" style="1" customWidth="1"/>
    <col min="3" max="3" width="4.140625" style="1" customWidth="1"/>
    <col min="4" max="4" width="4.28515625" style="1" customWidth="1"/>
    <col min="5" max="5" width="17.140625" style="1" customWidth="1"/>
    <col min="6" max="6" width="10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52"/>
      <c r="M2" s="252"/>
      <c r="N2" s="252"/>
      <c r="O2" s="252"/>
      <c r="P2" s="252"/>
      <c r="Q2" s="252"/>
      <c r="R2" s="252"/>
      <c r="S2" s="252"/>
      <c r="T2" s="252"/>
      <c r="U2" s="252"/>
      <c r="V2" s="252"/>
      <c r="AT2" s="16" t="s">
        <v>105</v>
      </c>
    </row>
    <row r="3" spans="1:46" s="1" customFormat="1" ht="6.9" customHeight="1">
      <c r="B3" s="114"/>
      <c r="C3" s="115"/>
      <c r="D3" s="115"/>
      <c r="E3" s="115"/>
      <c r="F3" s="115"/>
      <c r="G3" s="115"/>
      <c r="H3" s="115"/>
      <c r="I3" s="115"/>
      <c r="J3" s="115"/>
      <c r="K3" s="115"/>
      <c r="L3" s="19"/>
      <c r="AT3" s="16" t="s">
        <v>86</v>
      </c>
    </row>
    <row r="4" spans="1:46" s="1" customFormat="1" ht="24.9" customHeight="1">
      <c r="B4" s="19"/>
      <c r="D4" s="116" t="s">
        <v>106</v>
      </c>
      <c r="L4" s="19"/>
      <c r="M4" s="117" t="s">
        <v>10</v>
      </c>
      <c r="AT4" s="16" t="s">
        <v>4</v>
      </c>
    </row>
    <row r="5" spans="1:46" s="1" customFormat="1" ht="6.9" customHeight="1">
      <c r="B5" s="19"/>
      <c r="L5" s="19"/>
    </row>
    <row r="6" spans="1:46" s="1" customFormat="1" ht="12" customHeight="1">
      <c r="B6" s="19"/>
      <c r="D6" s="118" t="s">
        <v>16</v>
      </c>
      <c r="L6" s="19"/>
    </row>
    <row r="7" spans="1:46" s="1" customFormat="1" ht="16.5" customHeight="1">
      <c r="B7" s="19"/>
      <c r="E7" s="300" t="str">
        <f>'Rekapitulace stavby'!K6</f>
        <v>Oprava výhybek v žst. Kopřivnice, nákl. nádraží</v>
      </c>
      <c r="F7" s="301"/>
      <c r="G7" s="301"/>
      <c r="H7" s="301"/>
      <c r="L7" s="19"/>
    </row>
    <row r="8" spans="1:46" s="2" customFormat="1" ht="12" customHeight="1">
      <c r="A8" s="33"/>
      <c r="B8" s="38"/>
      <c r="C8" s="33"/>
      <c r="D8" s="118" t="s">
        <v>107</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302" t="s">
        <v>787</v>
      </c>
      <c r="F9" s="303"/>
      <c r="G9" s="303"/>
      <c r="H9" s="303"/>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8" t="s">
        <v>18</v>
      </c>
      <c r="E11" s="33"/>
      <c r="F11" s="109" t="s">
        <v>1</v>
      </c>
      <c r="G11" s="33"/>
      <c r="H11" s="33"/>
      <c r="I11" s="118"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8" t="s">
        <v>20</v>
      </c>
      <c r="E12" s="33"/>
      <c r="F12" s="109" t="s">
        <v>21</v>
      </c>
      <c r="G12" s="33"/>
      <c r="H12" s="33"/>
      <c r="I12" s="118" t="s">
        <v>22</v>
      </c>
      <c r="J12" s="119" t="str">
        <f>'Rekapitulace stavby'!AN8</f>
        <v>6. 4. 2023</v>
      </c>
      <c r="K12" s="33"/>
      <c r="L12" s="50"/>
      <c r="S12" s="33"/>
      <c r="T12" s="33"/>
      <c r="U12" s="33"/>
      <c r="V12" s="33"/>
      <c r="W12" s="33"/>
      <c r="X12" s="33"/>
      <c r="Y12" s="33"/>
      <c r="Z12" s="33"/>
      <c r="AA12" s="33"/>
      <c r="AB12" s="33"/>
      <c r="AC12" s="33"/>
      <c r="AD12" s="33"/>
      <c r="AE12" s="33"/>
    </row>
    <row r="13" spans="1:46" s="2" customFormat="1" ht="10.8"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8" t="s">
        <v>24</v>
      </c>
      <c r="E14" s="33"/>
      <c r="F14" s="33"/>
      <c r="G14" s="33"/>
      <c r="H14" s="33"/>
      <c r="I14" s="118"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18" t="s">
        <v>28</v>
      </c>
      <c r="J15" s="109" t="s">
        <v>29</v>
      </c>
      <c r="K15" s="33"/>
      <c r="L15" s="50"/>
      <c r="S15" s="33"/>
      <c r="T15" s="33"/>
      <c r="U15" s="33"/>
      <c r="V15" s="33"/>
      <c r="W15" s="33"/>
      <c r="X15" s="33"/>
      <c r="Y15" s="33"/>
      <c r="Z15" s="33"/>
      <c r="AA15" s="33"/>
      <c r="AB15" s="33"/>
      <c r="AC15" s="33"/>
      <c r="AD15" s="33"/>
      <c r="AE15" s="33"/>
    </row>
    <row r="16" spans="1:46" s="2" customFormat="1" ht="6.9"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8" t="s">
        <v>30</v>
      </c>
      <c r="E17" s="33"/>
      <c r="F17" s="33"/>
      <c r="G17" s="33"/>
      <c r="H17" s="33"/>
      <c r="I17" s="118"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04" t="str">
        <f>'Rekapitulace stavby'!E14</f>
        <v>Vyplň údaj</v>
      </c>
      <c r="F18" s="305"/>
      <c r="G18" s="305"/>
      <c r="H18" s="305"/>
      <c r="I18" s="118"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8" t="s">
        <v>32</v>
      </c>
      <c r="E20" s="33"/>
      <c r="F20" s="33"/>
      <c r="G20" s="33"/>
      <c r="H20" s="33"/>
      <c r="I20" s="118" t="s">
        <v>25</v>
      </c>
      <c r="J20" s="109"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tr">
        <f>IF('Rekapitulace stavby'!E17="","",'Rekapitulace stavby'!E17)</f>
        <v xml:space="preserve"> </v>
      </c>
      <c r="F21" s="33"/>
      <c r="G21" s="33"/>
      <c r="H21" s="33"/>
      <c r="I21" s="118" t="s">
        <v>28</v>
      </c>
      <c r="J21" s="109" t="str">
        <f>IF('Rekapitulace stavby'!AN17="","",'Rekapitulace stavby'!AN17)</f>
        <v/>
      </c>
      <c r="K21" s="33"/>
      <c r="L21" s="50"/>
      <c r="S21" s="33"/>
      <c r="T21" s="33"/>
      <c r="U21" s="33"/>
      <c r="V21" s="33"/>
      <c r="W21" s="33"/>
      <c r="X21" s="33"/>
      <c r="Y21" s="33"/>
      <c r="Z21" s="33"/>
      <c r="AA21" s="33"/>
      <c r="AB21" s="33"/>
      <c r="AC21" s="33"/>
      <c r="AD21" s="33"/>
      <c r="AE21" s="33"/>
    </row>
    <row r="22" spans="1:31" s="2" customFormat="1" ht="6.9"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8" t="s">
        <v>35</v>
      </c>
      <c r="E23" s="33"/>
      <c r="F23" s="33"/>
      <c r="G23" s="33"/>
      <c r="H23" s="33"/>
      <c r="I23" s="118" t="s">
        <v>25</v>
      </c>
      <c r="J23" s="109" t="str">
        <f>IF('Rekapitulace stavby'!AN19="","",'Rekapitulace stavby'!AN19)</f>
        <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tr">
        <f>IF('Rekapitulace stavby'!E20="","",'Rekapitulace stavby'!E20)</f>
        <v xml:space="preserve"> </v>
      </c>
      <c r="F24" s="33"/>
      <c r="G24" s="33"/>
      <c r="H24" s="33"/>
      <c r="I24" s="118" t="s">
        <v>28</v>
      </c>
      <c r="J24" s="109" t="str">
        <f>IF('Rekapitulace stavby'!AN20="","",'Rekapitulace stavby'!AN20)</f>
        <v/>
      </c>
      <c r="K24" s="33"/>
      <c r="L24" s="50"/>
      <c r="S24" s="33"/>
      <c r="T24" s="33"/>
      <c r="U24" s="33"/>
      <c r="V24" s="33"/>
      <c r="W24" s="33"/>
      <c r="X24" s="33"/>
      <c r="Y24" s="33"/>
      <c r="Z24" s="33"/>
      <c r="AA24" s="33"/>
      <c r="AB24" s="33"/>
      <c r="AC24" s="33"/>
      <c r="AD24" s="33"/>
      <c r="AE24" s="33"/>
    </row>
    <row r="25" spans="1:31" s="2" customFormat="1" ht="6.9"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8" t="s">
        <v>36</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20"/>
      <c r="B27" s="121"/>
      <c r="C27" s="120"/>
      <c r="D27" s="120"/>
      <c r="E27" s="306" t="s">
        <v>1</v>
      </c>
      <c r="F27" s="306"/>
      <c r="G27" s="306"/>
      <c r="H27" s="306"/>
      <c r="I27" s="120"/>
      <c r="J27" s="120"/>
      <c r="K27" s="120"/>
      <c r="L27" s="122"/>
      <c r="S27" s="120"/>
      <c r="T27" s="120"/>
      <c r="U27" s="120"/>
      <c r="V27" s="120"/>
      <c r="W27" s="120"/>
      <c r="X27" s="120"/>
      <c r="Y27" s="120"/>
      <c r="Z27" s="120"/>
      <c r="AA27" s="120"/>
      <c r="AB27" s="120"/>
      <c r="AC27" s="120"/>
      <c r="AD27" s="120"/>
      <c r="AE27" s="120"/>
    </row>
    <row r="28" spans="1:31" s="2" customFormat="1" ht="6.9"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customHeight="1">
      <c r="A29" s="33"/>
      <c r="B29" s="38"/>
      <c r="C29" s="33"/>
      <c r="D29" s="123"/>
      <c r="E29" s="123"/>
      <c r="F29" s="123"/>
      <c r="G29" s="123"/>
      <c r="H29" s="123"/>
      <c r="I29" s="123"/>
      <c r="J29" s="123"/>
      <c r="K29" s="123"/>
      <c r="L29" s="50"/>
      <c r="S29" s="33"/>
      <c r="T29" s="33"/>
      <c r="U29" s="33"/>
      <c r="V29" s="33"/>
      <c r="W29" s="33"/>
      <c r="X29" s="33"/>
      <c r="Y29" s="33"/>
      <c r="Z29" s="33"/>
      <c r="AA29" s="33"/>
      <c r="AB29" s="33"/>
      <c r="AC29" s="33"/>
      <c r="AD29" s="33"/>
      <c r="AE29" s="33"/>
    </row>
    <row r="30" spans="1:31" s="2" customFormat="1" ht="25.35" customHeight="1">
      <c r="A30" s="33"/>
      <c r="B30" s="38"/>
      <c r="C30" s="33"/>
      <c r="D30" s="124" t="s">
        <v>37</v>
      </c>
      <c r="E30" s="33"/>
      <c r="F30" s="33"/>
      <c r="G30" s="33"/>
      <c r="H30" s="33"/>
      <c r="I30" s="33"/>
      <c r="J30" s="125">
        <f>ROUND(J117, 2)</f>
        <v>0</v>
      </c>
      <c r="K30" s="33"/>
      <c r="L30" s="50"/>
      <c r="S30" s="33"/>
      <c r="T30" s="33"/>
      <c r="U30" s="33"/>
      <c r="V30" s="33"/>
      <c r="W30" s="33"/>
      <c r="X30" s="33"/>
      <c r="Y30" s="33"/>
      <c r="Z30" s="33"/>
      <c r="AA30" s="33"/>
      <c r="AB30" s="33"/>
      <c r="AC30" s="33"/>
      <c r="AD30" s="33"/>
      <c r="AE30" s="33"/>
    </row>
    <row r="31" spans="1:31" s="2" customFormat="1" ht="6.9" customHeight="1">
      <c r="A31" s="33"/>
      <c r="B31" s="38"/>
      <c r="C31" s="33"/>
      <c r="D31" s="123"/>
      <c r="E31" s="123"/>
      <c r="F31" s="123"/>
      <c r="G31" s="123"/>
      <c r="H31" s="123"/>
      <c r="I31" s="123"/>
      <c r="J31" s="123"/>
      <c r="K31" s="123"/>
      <c r="L31" s="50"/>
      <c r="S31" s="33"/>
      <c r="T31" s="33"/>
      <c r="U31" s="33"/>
      <c r="V31" s="33"/>
      <c r="W31" s="33"/>
      <c r="X31" s="33"/>
      <c r="Y31" s="33"/>
      <c r="Z31" s="33"/>
      <c r="AA31" s="33"/>
      <c r="AB31" s="33"/>
      <c r="AC31" s="33"/>
      <c r="AD31" s="33"/>
      <c r="AE31" s="33"/>
    </row>
    <row r="32" spans="1:31" s="2" customFormat="1" ht="14.4" customHeight="1">
      <c r="A32" s="33"/>
      <c r="B32" s="38"/>
      <c r="C32" s="33"/>
      <c r="D32" s="33"/>
      <c r="E32" s="33"/>
      <c r="F32" s="126" t="s">
        <v>39</v>
      </c>
      <c r="G32" s="33"/>
      <c r="H32" s="33"/>
      <c r="I32" s="126" t="s">
        <v>38</v>
      </c>
      <c r="J32" s="126" t="s">
        <v>40</v>
      </c>
      <c r="K32" s="33"/>
      <c r="L32" s="50"/>
      <c r="S32" s="33"/>
      <c r="T32" s="33"/>
      <c r="U32" s="33"/>
      <c r="V32" s="33"/>
      <c r="W32" s="33"/>
      <c r="X32" s="33"/>
      <c r="Y32" s="33"/>
      <c r="Z32" s="33"/>
      <c r="AA32" s="33"/>
      <c r="AB32" s="33"/>
      <c r="AC32" s="33"/>
      <c r="AD32" s="33"/>
      <c r="AE32" s="33"/>
    </row>
    <row r="33" spans="1:31" s="2" customFormat="1" ht="14.4" customHeight="1">
      <c r="A33" s="33"/>
      <c r="B33" s="38"/>
      <c r="C33" s="33"/>
      <c r="D33" s="127" t="s">
        <v>41</v>
      </c>
      <c r="E33" s="118" t="s">
        <v>42</v>
      </c>
      <c r="F33" s="128">
        <f>ROUND((SUM(BE117:BE148)),  2)</f>
        <v>0</v>
      </c>
      <c r="G33" s="33"/>
      <c r="H33" s="33"/>
      <c r="I33" s="129">
        <v>0.21</v>
      </c>
      <c r="J33" s="128">
        <f>ROUND(((SUM(BE117:BE148))*I33),  2)</f>
        <v>0</v>
      </c>
      <c r="K33" s="33"/>
      <c r="L33" s="50"/>
      <c r="S33" s="33"/>
      <c r="T33" s="33"/>
      <c r="U33" s="33"/>
      <c r="V33" s="33"/>
      <c r="W33" s="33"/>
      <c r="X33" s="33"/>
      <c r="Y33" s="33"/>
      <c r="Z33" s="33"/>
      <c r="AA33" s="33"/>
      <c r="AB33" s="33"/>
      <c r="AC33" s="33"/>
      <c r="AD33" s="33"/>
      <c r="AE33" s="33"/>
    </row>
    <row r="34" spans="1:31" s="2" customFormat="1" ht="14.4" customHeight="1">
      <c r="A34" s="33"/>
      <c r="B34" s="38"/>
      <c r="C34" s="33"/>
      <c r="D34" s="33"/>
      <c r="E34" s="118" t="s">
        <v>43</v>
      </c>
      <c r="F34" s="128">
        <f>ROUND((SUM(BF117:BF148)),  2)</f>
        <v>0</v>
      </c>
      <c r="G34" s="33"/>
      <c r="H34" s="33"/>
      <c r="I34" s="129">
        <v>0.15</v>
      </c>
      <c r="J34" s="128">
        <f>ROUND(((SUM(BF117:BF148))*I34),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8" t="s">
        <v>44</v>
      </c>
      <c r="F35" s="128">
        <f>ROUND((SUM(BG117:BG148)),  2)</f>
        <v>0</v>
      </c>
      <c r="G35" s="33"/>
      <c r="H35" s="33"/>
      <c r="I35" s="129">
        <v>0.21</v>
      </c>
      <c r="J35" s="128">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8" t="s">
        <v>45</v>
      </c>
      <c r="F36" s="128">
        <f>ROUND((SUM(BH117:BH148)),  2)</f>
        <v>0</v>
      </c>
      <c r="G36" s="33"/>
      <c r="H36" s="33"/>
      <c r="I36" s="129">
        <v>0.15</v>
      </c>
      <c r="J36" s="128">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8" t="s">
        <v>46</v>
      </c>
      <c r="F37" s="128">
        <f>ROUND((SUM(BI117:BI148)),  2)</f>
        <v>0</v>
      </c>
      <c r="G37" s="33"/>
      <c r="H37" s="33"/>
      <c r="I37" s="129">
        <v>0</v>
      </c>
      <c r="J37" s="128">
        <f>0</f>
        <v>0</v>
      </c>
      <c r="K37" s="33"/>
      <c r="L37" s="50"/>
      <c r="S37" s="33"/>
      <c r="T37" s="33"/>
      <c r="U37" s="33"/>
      <c r="V37" s="33"/>
      <c r="W37" s="33"/>
      <c r="X37" s="33"/>
      <c r="Y37" s="33"/>
      <c r="Z37" s="33"/>
      <c r="AA37" s="33"/>
      <c r="AB37" s="33"/>
      <c r="AC37" s="33"/>
      <c r="AD37" s="33"/>
      <c r="AE37" s="33"/>
    </row>
    <row r="38" spans="1:31" s="2" customFormat="1" ht="6.9"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30"/>
      <c r="D39" s="131" t="s">
        <v>47</v>
      </c>
      <c r="E39" s="132"/>
      <c r="F39" s="132"/>
      <c r="G39" s="133" t="s">
        <v>48</v>
      </c>
      <c r="H39" s="134" t="s">
        <v>49</v>
      </c>
      <c r="I39" s="132"/>
      <c r="J39" s="135">
        <f>SUM(J30:J37)</f>
        <v>0</v>
      </c>
      <c r="K39" s="136"/>
      <c r="L39" s="50"/>
      <c r="S39" s="33"/>
      <c r="T39" s="33"/>
      <c r="U39" s="33"/>
      <c r="V39" s="33"/>
      <c r="W39" s="33"/>
      <c r="X39" s="33"/>
      <c r="Y39" s="33"/>
      <c r="Z39" s="33"/>
      <c r="AA39" s="33"/>
      <c r="AB39" s="33"/>
      <c r="AC39" s="33"/>
      <c r="AD39" s="33"/>
      <c r="AE39" s="33"/>
    </row>
    <row r="40" spans="1:31" s="2" customFormat="1" ht="14.4"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customHeight="1">
      <c r="B41" s="19"/>
      <c r="L41" s="19"/>
    </row>
    <row r="42" spans="1:31" s="1" customFormat="1" ht="14.4" customHeight="1">
      <c r="B42" s="19"/>
      <c r="L42" s="19"/>
    </row>
    <row r="43" spans="1:31" s="1" customFormat="1" ht="14.4" customHeight="1">
      <c r="B43" s="19"/>
      <c r="L43" s="19"/>
    </row>
    <row r="44" spans="1:31" s="1" customFormat="1" ht="14.4" customHeight="1">
      <c r="B44" s="19"/>
      <c r="L44" s="19"/>
    </row>
    <row r="45" spans="1:31" s="1" customFormat="1" ht="14.4" customHeight="1">
      <c r="B45" s="19"/>
      <c r="L45" s="19"/>
    </row>
    <row r="46" spans="1:31" s="1" customFormat="1" ht="14.4" customHeight="1">
      <c r="B46" s="19"/>
      <c r="L46" s="19"/>
    </row>
    <row r="47" spans="1:31" s="1" customFormat="1" ht="14.4" customHeight="1">
      <c r="B47" s="19"/>
      <c r="L47" s="19"/>
    </row>
    <row r="48" spans="1:31" s="1" customFormat="1" ht="14.4" customHeight="1">
      <c r="B48" s="19"/>
      <c r="L48" s="19"/>
    </row>
    <row r="49" spans="1:31" s="1" customFormat="1" ht="14.4" customHeight="1">
      <c r="B49" s="19"/>
      <c r="L49" s="19"/>
    </row>
    <row r="50" spans="1:31" s="2" customFormat="1" ht="14.4" customHeight="1">
      <c r="B50" s="50"/>
      <c r="D50" s="137" t="s">
        <v>50</v>
      </c>
      <c r="E50" s="138"/>
      <c r="F50" s="138"/>
      <c r="G50" s="137" t="s">
        <v>51</v>
      </c>
      <c r="H50" s="138"/>
      <c r="I50" s="138"/>
      <c r="J50" s="138"/>
      <c r="K50" s="138"/>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3.2">
      <c r="A61" s="33"/>
      <c r="B61" s="38"/>
      <c r="C61" s="33"/>
      <c r="D61" s="139" t="s">
        <v>52</v>
      </c>
      <c r="E61" s="140"/>
      <c r="F61" s="141" t="s">
        <v>53</v>
      </c>
      <c r="G61" s="139" t="s">
        <v>52</v>
      </c>
      <c r="H61" s="140"/>
      <c r="I61" s="140"/>
      <c r="J61" s="142" t="s">
        <v>53</v>
      </c>
      <c r="K61" s="140"/>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3.2">
      <c r="A65" s="33"/>
      <c r="B65" s="38"/>
      <c r="C65" s="33"/>
      <c r="D65" s="137" t="s">
        <v>54</v>
      </c>
      <c r="E65" s="143"/>
      <c r="F65" s="143"/>
      <c r="G65" s="137" t="s">
        <v>55</v>
      </c>
      <c r="H65" s="143"/>
      <c r="I65" s="143"/>
      <c r="J65" s="143"/>
      <c r="K65" s="143"/>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3.2">
      <c r="A76" s="33"/>
      <c r="B76" s="38"/>
      <c r="C76" s="33"/>
      <c r="D76" s="139" t="s">
        <v>52</v>
      </c>
      <c r="E76" s="140"/>
      <c r="F76" s="141" t="s">
        <v>53</v>
      </c>
      <c r="G76" s="139" t="s">
        <v>52</v>
      </c>
      <c r="H76" s="140"/>
      <c r="I76" s="140"/>
      <c r="J76" s="142" t="s">
        <v>53</v>
      </c>
      <c r="K76" s="140"/>
      <c r="L76" s="50"/>
      <c r="S76" s="33"/>
      <c r="T76" s="33"/>
      <c r="U76" s="33"/>
      <c r="V76" s="33"/>
      <c r="W76" s="33"/>
      <c r="X76" s="33"/>
      <c r="Y76" s="33"/>
      <c r="Z76" s="33"/>
      <c r="AA76" s="33"/>
      <c r="AB76" s="33"/>
      <c r="AC76" s="33"/>
      <c r="AD76" s="33"/>
      <c r="AE76" s="33"/>
    </row>
    <row r="77" spans="1:31" s="2" customFormat="1" ht="14.4" customHeight="1">
      <c r="A77" s="33"/>
      <c r="B77" s="144"/>
      <c r="C77" s="145"/>
      <c r="D77" s="145"/>
      <c r="E77" s="145"/>
      <c r="F77" s="145"/>
      <c r="G77" s="145"/>
      <c r="H77" s="145"/>
      <c r="I77" s="145"/>
      <c r="J77" s="145"/>
      <c r="K77" s="145"/>
      <c r="L77" s="50"/>
      <c r="S77" s="33"/>
      <c r="T77" s="33"/>
      <c r="U77" s="33"/>
      <c r="V77" s="33"/>
      <c r="W77" s="33"/>
      <c r="X77" s="33"/>
      <c r="Y77" s="33"/>
      <c r="Z77" s="33"/>
      <c r="AA77" s="33"/>
      <c r="AB77" s="33"/>
      <c r="AC77" s="33"/>
      <c r="AD77" s="33"/>
      <c r="AE77" s="33"/>
    </row>
    <row r="81" spans="1:47" s="2" customFormat="1" ht="6.9" customHeight="1">
      <c r="A81" s="33"/>
      <c r="B81" s="146"/>
      <c r="C81" s="147"/>
      <c r="D81" s="147"/>
      <c r="E81" s="147"/>
      <c r="F81" s="147"/>
      <c r="G81" s="147"/>
      <c r="H81" s="147"/>
      <c r="I81" s="147"/>
      <c r="J81" s="147"/>
      <c r="K81" s="147"/>
      <c r="L81" s="50"/>
      <c r="S81" s="33"/>
      <c r="T81" s="33"/>
      <c r="U81" s="33"/>
      <c r="V81" s="33"/>
      <c r="W81" s="33"/>
      <c r="X81" s="33"/>
      <c r="Y81" s="33"/>
      <c r="Z81" s="33"/>
      <c r="AA81" s="33"/>
      <c r="AB81" s="33"/>
      <c r="AC81" s="33"/>
      <c r="AD81" s="33"/>
      <c r="AE81" s="33"/>
    </row>
    <row r="82" spans="1:47" s="2" customFormat="1" ht="24.9" customHeight="1">
      <c r="A82" s="33"/>
      <c r="B82" s="34"/>
      <c r="C82" s="22" t="s">
        <v>109</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98" t="str">
        <f>E7</f>
        <v>Oprava výhybek v žst. Kopřivnice, nákl. nádraží</v>
      </c>
      <c r="F85" s="299"/>
      <c r="G85" s="299"/>
      <c r="H85" s="29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107</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86" t="str">
        <f>E9</f>
        <v>VON - Oprava výhybek v žst. Kopřivnice, nákl. nádraží</v>
      </c>
      <c r="F87" s="297"/>
      <c r="G87" s="297"/>
      <c r="H87" s="297"/>
      <c r="I87" s="35"/>
      <c r="J87" s="35"/>
      <c r="K87" s="35"/>
      <c r="L87" s="50"/>
      <c r="S87" s="33"/>
      <c r="T87" s="33"/>
      <c r="U87" s="33"/>
      <c r="V87" s="33"/>
      <c r="W87" s="33"/>
      <c r="X87" s="33"/>
      <c r="Y87" s="33"/>
      <c r="Z87" s="33"/>
      <c r="AA87" s="33"/>
      <c r="AB87" s="33"/>
      <c r="AC87" s="33"/>
      <c r="AD87" s="33"/>
      <c r="AE87" s="33"/>
    </row>
    <row r="88" spans="1:47" s="2" customFormat="1" ht="6.9"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Frenštát p.R.</v>
      </c>
      <c r="G89" s="35"/>
      <c r="H89" s="35"/>
      <c r="I89" s="28" t="s">
        <v>22</v>
      </c>
      <c r="J89" s="65" t="str">
        <f>IF(J12="","",J12)</f>
        <v>6. 4. 2023</v>
      </c>
      <c r="K89" s="35"/>
      <c r="L89" s="50"/>
      <c r="S89" s="33"/>
      <c r="T89" s="33"/>
      <c r="U89" s="33"/>
      <c r="V89" s="33"/>
      <c r="W89" s="33"/>
      <c r="X89" s="33"/>
      <c r="Y89" s="33"/>
      <c r="Z89" s="33"/>
      <c r="AA89" s="33"/>
      <c r="AB89" s="33"/>
      <c r="AC89" s="33"/>
      <c r="AD89" s="33"/>
      <c r="AE89" s="33"/>
    </row>
    <row r="90" spans="1:47" s="2" customFormat="1" ht="6.9"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customHeight="1">
      <c r="A91" s="33"/>
      <c r="B91" s="34"/>
      <c r="C91" s="28" t="s">
        <v>24</v>
      </c>
      <c r="D91" s="35"/>
      <c r="E91" s="35"/>
      <c r="F91" s="26" t="str">
        <f>E15</f>
        <v>Správa železnic, státní organizace, OŘ Ostrava</v>
      </c>
      <c r="G91" s="35"/>
      <c r="H91" s="35"/>
      <c r="I91" s="28" t="s">
        <v>32</v>
      </c>
      <c r="J91" s="31" t="str">
        <f>E21</f>
        <v xml:space="preserve"> </v>
      </c>
      <c r="K91" s="35"/>
      <c r="L91" s="50"/>
      <c r="S91" s="33"/>
      <c r="T91" s="33"/>
      <c r="U91" s="33"/>
      <c r="V91" s="33"/>
      <c r="W91" s="33"/>
      <c r="X91" s="33"/>
      <c r="Y91" s="33"/>
      <c r="Z91" s="33"/>
      <c r="AA91" s="33"/>
      <c r="AB91" s="33"/>
      <c r="AC91" s="33"/>
      <c r="AD91" s="33"/>
      <c r="AE91" s="33"/>
    </row>
    <row r="92" spans="1:47" s="2" customFormat="1" ht="15.15" customHeight="1">
      <c r="A92" s="33"/>
      <c r="B92" s="34"/>
      <c r="C92" s="28" t="s">
        <v>30</v>
      </c>
      <c r="D92" s="35"/>
      <c r="E92" s="35"/>
      <c r="F92" s="26" t="str">
        <f>IF(E18="","",E18)</f>
        <v>Vyplň údaj</v>
      </c>
      <c r="G92" s="35"/>
      <c r="H92" s="35"/>
      <c r="I92" s="28" t="s">
        <v>35</v>
      </c>
      <c r="J92" s="31" t="str">
        <f>E24</f>
        <v xml:space="preserve"> </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8" t="s">
        <v>110</v>
      </c>
      <c r="D94" s="149"/>
      <c r="E94" s="149"/>
      <c r="F94" s="149"/>
      <c r="G94" s="149"/>
      <c r="H94" s="149"/>
      <c r="I94" s="149"/>
      <c r="J94" s="150" t="s">
        <v>111</v>
      </c>
      <c r="K94" s="149"/>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customHeight="1">
      <c r="A96" s="33"/>
      <c r="B96" s="34"/>
      <c r="C96" s="151" t="s">
        <v>112</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113</v>
      </c>
    </row>
    <row r="97" spans="1:31" s="9" customFormat="1" ht="24.9" customHeight="1">
      <c r="B97" s="152"/>
      <c r="C97" s="153"/>
      <c r="D97" s="154" t="s">
        <v>788</v>
      </c>
      <c r="E97" s="155"/>
      <c r="F97" s="155"/>
      <c r="G97" s="155"/>
      <c r="H97" s="155"/>
      <c r="I97" s="155"/>
      <c r="J97" s="156">
        <f>J118</f>
        <v>0</v>
      </c>
      <c r="K97" s="153"/>
      <c r="L97" s="157"/>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 customHeight="1">
      <c r="A104" s="33"/>
      <c r="B104" s="34"/>
      <c r="C104" s="22" t="s">
        <v>117</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98" t="str">
        <f>E7</f>
        <v>Oprava výhybek v žst. Kopřivnice, nákl. nádraží</v>
      </c>
      <c r="F107" s="299"/>
      <c r="G107" s="299"/>
      <c r="H107" s="29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107</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86" t="str">
        <f>E9</f>
        <v>VON - Oprava výhybek v žst. Kopřivnice, nákl. nádraží</v>
      </c>
      <c r="F109" s="297"/>
      <c r="G109" s="297"/>
      <c r="H109" s="297"/>
      <c r="I109" s="35"/>
      <c r="J109" s="35"/>
      <c r="K109" s="35"/>
      <c r="L109" s="50"/>
      <c r="S109" s="33"/>
      <c r="T109" s="33"/>
      <c r="U109" s="33"/>
      <c r="V109" s="33"/>
      <c r="W109" s="33"/>
      <c r="X109" s="33"/>
      <c r="Y109" s="33"/>
      <c r="Z109" s="33"/>
      <c r="AA109" s="33"/>
      <c r="AB109" s="33"/>
      <c r="AC109" s="33"/>
      <c r="AD109" s="33"/>
      <c r="AE109" s="33"/>
    </row>
    <row r="110" spans="1:31" s="2" customFormat="1" ht="6.9"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PS Frenštát p.R.</v>
      </c>
      <c r="G111" s="35"/>
      <c r="H111" s="35"/>
      <c r="I111" s="28" t="s">
        <v>22</v>
      </c>
      <c r="J111" s="65" t="str">
        <f>IF(J12="","",J12)</f>
        <v>6. 4. 2023</v>
      </c>
      <c r="K111" s="35"/>
      <c r="L111" s="50"/>
      <c r="S111" s="33"/>
      <c r="T111" s="33"/>
      <c r="U111" s="33"/>
      <c r="V111" s="33"/>
      <c r="W111" s="33"/>
      <c r="X111" s="33"/>
      <c r="Y111" s="33"/>
      <c r="Z111" s="33"/>
      <c r="AA111" s="33"/>
      <c r="AB111" s="33"/>
      <c r="AC111" s="33"/>
      <c r="AD111" s="33"/>
      <c r="AE111" s="33"/>
    </row>
    <row r="112" spans="1:31" s="2" customFormat="1" ht="6.9"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15" customHeight="1">
      <c r="A113" s="33"/>
      <c r="B113" s="34"/>
      <c r="C113" s="28" t="s">
        <v>24</v>
      </c>
      <c r="D113" s="35"/>
      <c r="E113" s="35"/>
      <c r="F113" s="26" t="str">
        <f>E15</f>
        <v>Správa železnic, státní organizace, OŘ Ostrava</v>
      </c>
      <c r="G113" s="35"/>
      <c r="H113" s="35"/>
      <c r="I113" s="28" t="s">
        <v>32</v>
      </c>
      <c r="J113" s="31" t="str">
        <f>E21</f>
        <v xml:space="preserve"> </v>
      </c>
      <c r="K113" s="35"/>
      <c r="L113" s="50"/>
      <c r="S113" s="33"/>
      <c r="T113" s="33"/>
      <c r="U113" s="33"/>
      <c r="V113" s="33"/>
      <c r="W113" s="33"/>
      <c r="X113" s="33"/>
      <c r="Y113" s="33"/>
      <c r="Z113" s="33"/>
      <c r="AA113" s="33"/>
      <c r="AB113" s="33"/>
      <c r="AC113" s="33"/>
      <c r="AD113" s="33"/>
      <c r="AE113" s="33"/>
    </row>
    <row r="114" spans="1:65" s="2" customFormat="1" ht="15.15" customHeight="1">
      <c r="A114" s="33"/>
      <c r="B114" s="34"/>
      <c r="C114" s="28" t="s">
        <v>30</v>
      </c>
      <c r="D114" s="35"/>
      <c r="E114" s="35"/>
      <c r="F114" s="26" t="str">
        <f>IF(E18="","",E18)</f>
        <v>Vyplň údaj</v>
      </c>
      <c r="G114" s="35"/>
      <c r="H114" s="35"/>
      <c r="I114" s="28" t="s">
        <v>35</v>
      </c>
      <c r="J114" s="31" t="str">
        <f>E24</f>
        <v xml:space="preserve"> </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1" customFormat="1" ht="29.25" customHeight="1">
      <c r="A116" s="163"/>
      <c r="B116" s="164"/>
      <c r="C116" s="165" t="s">
        <v>118</v>
      </c>
      <c r="D116" s="166" t="s">
        <v>62</v>
      </c>
      <c r="E116" s="166" t="s">
        <v>58</v>
      </c>
      <c r="F116" s="166" t="s">
        <v>59</v>
      </c>
      <c r="G116" s="166" t="s">
        <v>119</v>
      </c>
      <c r="H116" s="166" t="s">
        <v>120</v>
      </c>
      <c r="I116" s="166" t="s">
        <v>121</v>
      </c>
      <c r="J116" s="166" t="s">
        <v>111</v>
      </c>
      <c r="K116" s="167" t="s">
        <v>122</v>
      </c>
      <c r="L116" s="168"/>
      <c r="M116" s="74" t="s">
        <v>1</v>
      </c>
      <c r="N116" s="75" t="s">
        <v>41</v>
      </c>
      <c r="O116" s="75" t="s">
        <v>123</v>
      </c>
      <c r="P116" s="75" t="s">
        <v>124</v>
      </c>
      <c r="Q116" s="75" t="s">
        <v>125</v>
      </c>
      <c r="R116" s="75" t="s">
        <v>126</v>
      </c>
      <c r="S116" s="75" t="s">
        <v>127</v>
      </c>
      <c r="T116" s="76" t="s">
        <v>128</v>
      </c>
      <c r="U116" s="163"/>
      <c r="V116" s="163"/>
      <c r="W116" s="163"/>
      <c r="X116" s="163"/>
      <c r="Y116" s="163"/>
      <c r="Z116" s="163"/>
      <c r="AA116" s="163"/>
      <c r="AB116" s="163"/>
      <c r="AC116" s="163"/>
      <c r="AD116" s="163"/>
      <c r="AE116" s="163"/>
    </row>
    <row r="117" spans="1:65" s="2" customFormat="1" ht="22.8" customHeight="1">
      <c r="A117" s="33"/>
      <c r="B117" s="34"/>
      <c r="C117" s="81" t="s">
        <v>129</v>
      </c>
      <c r="D117" s="35"/>
      <c r="E117" s="35"/>
      <c r="F117" s="35"/>
      <c r="G117" s="35"/>
      <c r="H117" s="35"/>
      <c r="I117" s="35"/>
      <c r="J117" s="169">
        <f>BK117</f>
        <v>0</v>
      </c>
      <c r="K117" s="35"/>
      <c r="L117" s="38"/>
      <c r="M117" s="77"/>
      <c r="N117" s="170"/>
      <c r="O117" s="78"/>
      <c r="P117" s="171">
        <f>P118</f>
        <v>0</v>
      </c>
      <c r="Q117" s="78"/>
      <c r="R117" s="171">
        <f>R118</f>
        <v>0</v>
      </c>
      <c r="S117" s="78"/>
      <c r="T117" s="172">
        <f>T118</f>
        <v>0</v>
      </c>
      <c r="U117" s="33"/>
      <c r="V117" s="33"/>
      <c r="W117" s="33"/>
      <c r="X117" s="33"/>
      <c r="Y117" s="33"/>
      <c r="Z117" s="33"/>
      <c r="AA117" s="33"/>
      <c r="AB117" s="33"/>
      <c r="AC117" s="33"/>
      <c r="AD117" s="33"/>
      <c r="AE117" s="33"/>
      <c r="AT117" s="16" t="s">
        <v>76</v>
      </c>
      <c r="AU117" s="16" t="s">
        <v>113</v>
      </c>
      <c r="BK117" s="173">
        <f>BK118</f>
        <v>0</v>
      </c>
    </row>
    <row r="118" spans="1:65" s="12" customFormat="1" ht="25.95" customHeight="1">
      <c r="B118" s="174"/>
      <c r="C118" s="175"/>
      <c r="D118" s="176" t="s">
        <v>76</v>
      </c>
      <c r="E118" s="177" t="s">
        <v>789</v>
      </c>
      <c r="F118" s="177" t="s">
        <v>790</v>
      </c>
      <c r="G118" s="175"/>
      <c r="H118" s="175"/>
      <c r="I118" s="178"/>
      <c r="J118" s="179">
        <f>BK118</f>
        <v>0</v>
      </c>
      <c r="K118" s="175"/>
      <c r="L118" s="180"/>
      <c r="M118" s="181"/>
      <c r="N118" s="182"/>
      <c r="O118" s="182"/>
      <c r="P118" s="183">
        <f>SUM(P119:P148)</f>
        <v>0</v>
      </c>
      <c r="Q118" s="182"/>
      <c r="R118" s="183">
        <f>SUM(R119:R148)</f>
        <v>0</v>
      </c>
      <c r="S118" s="182"/>
      <c r="T118" s="184">
        <f>SUM(T119:T148)</f>
        <v>0</v>
      </c>
      <c r="AR118" s="185" t="s">
        <v>133</v>
      </c>
      <c r="AT118" s="186" t="s">
        <v>76</v>
      </c>
      <c r="AU118" s="186" t="s">
        <v>77</v>
      </c>
      <c r="AY118" s="185" t="s">
        <v>132</v>
      </c>
      <c r="BK118" s="187">
        <f>SUM(BK119:BK148)</f>
        <v>0</v>
      </c>
    </row>
    <row r="119" spans="1:65" s="2" customFormat="1" ht="16.5" customHeight="1">
      <c r="A119" s="33"/>
      <c r="B119" s="34"/>
      <c r="C119" s="190" t="s">
        <v>84</v>
      </c>
      <c r="D119" s="190" t="s">
        <v>135</v>
      </c>
      <c r="E119" s="191" t="s">
        <v>791</v>
      </c>
      <c r="F119" s="192" t="s">
        <v>792</v>
      </c>
      <c r="G119" s="193" t="s">
        <v>784</v>
      </c>
      <c r="H119" s="194">
        <v>8</v>
      </c>
      <c r="I119" s="195"/>
      <c r="J119" s="196">
        <f>ROUND(I119*H119,2)</f>
        <v>0</v>
      </c>
      <c r="K119" s="192" t="s">
        <v>139</v>
      </c>
      <c r="L119" s="38"/>
      <c r="M119" s="197" t="s">
        <v>1</v>
      </c>
      <c r="N119" s="198" t="s">
        <v>42</v>
      </c>
      <c r="O119" s="70"/>
      <c r="P119" s="199">
        <f>O119*H119</f>
        <v>0</v>
      </c>
      <c r="Q119" s="199">
        <v>0</v>
      </c>
      <c r="R119" s="199">
        <f>Q119*H119</f>
        <v>0</v>
      </c>
      <c r="S119" s="199">
        <v>0</v>
      </c>
      <c r="T119" s="200">
        <f>S119*H119</f>
        <v>0</v>
      </c>
      <c r="U119" s="33"/>
      <c r="V119" s="33"/>
      <c r="W119" s="33"/>
      <c r="X119" s="33"/>
      <c r="Y119" s="33"/>
      <c r="Z119" s="33"/>
      <c r="AA119" s="33"/>
      <c r="AB119" s="33"/>
      <c r="AC119" s="33"/>
      <c r="AD119" s="33"/>
      <c r="AE119" s="33"/>
      <c r="AR119" s="201" t="s">
        <v>793</v>
      </c>
      <c r="AT119" s="201" t="s">
        <v>135</v>
      </c>
      <c r="AU119" s="201" t="s">
        <v>84</v>
      </c>
      <c r="AY119" s="16" t="s">
        <v>132</v>
      </c>
      <c r="BE119" s="202">
        <f>IF(N119="základní",J119,0)</f>
        <v>0</v>
      </c>
      <c r="BF119" s="202">
        <f>IF(N119="snížená",J119,0)</f>
        <v>0</v>
      </c>
      <c r="BG119" s="202">
        <f>IF(N119="zákl. přenesená",J119,0)</f>
        <v>0</v>
      </c>
      <c r="BH119" s="202">
        <f>IF(N119="sníž. přenesená",J119,0)</f>
        <v>0</v>
      </c>
      <c r="BI119" s="202">
        <f>IF(N119="nulová",J119,0)</f>
        <v>0</v>
      </c>
      <c r="BJ119" s="16" t="s">
        <v>84</v>
      </c>
      <c r="BK119" s="202">
        <f>ROUND(I119*H119,2)</f>
        <v>0</v>
      </c>
      <c r="BL119" s="16" t="s">
        <v>793</v>
      </c>
      <c r="BM119" s="201" t="s">
        <v>794</v>
      </c>
    </row>
    <row r="120" spans="1:65" s="2" customFormat="1" ht="28.8">
      <c r="A120" s="33"/>
      <c r="B120" s="34"/>
      <c r="C120" s="35"/>
      <c r="D120" s="203" t="s">
        <v>142</v>
      </c>
      <c r="E120" s="35"/>
      <c r="F120" s="204" t="s">
        <v>795</v>
      </c>
      <c r="G120" s="35"/>
      <c r="H120" s="35"/>
      <c r="I120" s="205"/>
      <c r="J120" s="35"/>
      <c r="K120" s="35"/>
      <c r="L120" s="38"/>
      <c r="M120" s="206"/>
      <c r="N120" s="207"/>
      <c r="O120" s="70"/>
      <c r="P120" s="70"/>
      <c r="Q120" s="70"/>
      <c r="R120" s="70"/>
      <c r="S120" s="70"/>
      <c r="T120" s="71"/>
      <c r="U120" s="33"/>
      <c r="V120" s="33"/>
      <c r="W120" s="33"/>
      <c r="X120" s="33"/>
      <c r="Y120" s="33"/>
      <c r="Z120" s="33"/>
      <c r="AA120" s="33"/>
      <c r="AB120" s="33"/>
      <c r="AC120" s="33"/>
      <c r="AD120" s="33"/>
      <c r="AE120" s="33"/>
      <c r="AT120" s="16" t="s">
        <v>142</v>
      </c>
      <c r="AU120" s="16" t="s">
        <v>84</v>
      </c>
    </row>
    <row r="121" spans="1:65" s="2" customFormat="1" ht="37.799999999999997" customHeight="1">
      <c r="A121" s="33"/>
      <c r="B121" s="34"/>
      <c r="C121" s="190" t="s">
        <v>86</v>
      </c>
      <c r="D121" s="190" t="s">
        <v>135</v>
      </c>
      <c r="E121" s="191" t="s">
        <v>796</v>
      </c>
      <c r="F121" s="192" t="s">
        <v>797</v>
      </c>
      <c r="G121" s="193" t="s">
        <v>315</v>
      </c>
      <c r="H121" s="194">
        <v>1</v>
      </c>
      <c r="I121" s="195"/>
      <c r="J121" s="196">
        <f>ROUND(I121*H121,2)</f>
        <v>0</v>
      </c>
      <c r="K121" s="192" t="s">
        <v>139</v>
      </c>
      <c r="L121" s="38"/>
      <c r="M121" s="197" t="s">
        <v>1</v>
      </c>
      <c r="N121" s="198" t="s">
        <v>42</v>
      </c>
      <c r="O121" s="70"/>
      <c r="P121" s="199">
        <f>O121*H121</f>
        <v>0</v>
      </c>
      <c r="Q121" s="199">
        <v>0</v>
      </c>
      <c r="R121" s="199">
        <f>Q121*H121</f>
        <v>0</v>
      </c>
      <c r="S121" s="199">
        <v>0</v>
      </c>
      <c r="T121" s="200">
        <f>S121*H121</f>
        <v>0</v>
      </c>
      <c r="U121" s="33"/>
      <c r="V121" s="33"/>
      <c r="W121" s="33"/>
      <c r="X121" s="33"/>
      <c r="Y121" s="33"/>
      <c r="Z121" s="33"/>
      <c r="AA121" s="33"/>
      <c r="AB121" s="33"/>
      <c r="AC121" s="33"/>
      <c r="AD121" s="33"/>
      <c r="AE121" s="33"/>
      <c r="AR121" s="201" t="s">
        <v>793</v>
      </c>
      <c r="AT121" s="201" t="s">
        <v>135</v>
      </c>
      <c r="AU121" s="201" t="s">
        <v>84</v>
      </c>
      <c r="AY121" s="16" t="s">
        <v>132</v>
      </c>
      <c r="BE121" s="202">
        <f>IF(N121="základní",J121,0)</f>
        <v>0</v>
      </c>
      <c r="BF121" s="202">
        <f>IF(N121="snížená",J121,0)</f>
        <v>0</v>
      </c>
      <c r="BG121" s="202">
        <f>IF(N121="zákl. přenesená",J121,0)</f>
        <v>0</v>
      </c>
      <c r="BH121" s="202">
        <f>IF(N121="sníž. přenesená",J121,0)</f>
        <v>0</v>
      </c>
      <c r="BI121" s="202">
        <f>IF(N121="nulová",J121,0)</f>
        <v>0</v>
      </c>
      <c r="BJ121" s="16" t="s">
        <v>84</v>
      </c>
      <c r="BK121" s="202">
        <f>ROUND(I121*H121,2)</f>
        <v>0</v>
      </c>
      <c r="BL121" s="16" t="s">
        <v>793</v>
      </c>
      <c r="BM121" s="201" t="s">
        <v>798</v>
      </c>
    </row>
    <row r="122" spans="1:65" s="2" customFormat="1" ht="28.8">
      <c r="A122" s="33"/>
      <c r="B122" s="34"/>
      <c r="C122" s="35"/>
      <c r="D122" s="203" t="s">
        <v>142</v>
      </c>
      <c r="E122" s="35"/>
      <c r="F122" s="204" t="s">
        <v>797</v>
      </c>
      <c r="G122" s="35"/>
      <c r="H122" s="35"/>
      <c r="I122" s="205"/>
      <c r="J122" s="35"/>
      <c r="K122" s="35"/>
      <c r="L122" s="38"/>
      <c r="M122" s="206"/>
      <c r="N122" s="207"/>
      <c r="O122" s="70"/>
      <c r="P122" s="70"/>
      <c r="Q122" s="70"/>
      <c r="R122" s="70"/>
      <c r="S122" s="70"/>
      <c r="T122" s="71"/>
      <c r="U122" s="33"/>
      <c r="V122" s="33"/>
      <c r="W122" s="33"/>
      <c r="X122" s="33"/>
      <c r="Y122" s="33"/>
      <c r="Z122" s="33"/>
      <c r="AA122" s="33"/>
      <c r="AB122" s="33"/>
      <c r="AC122" s="33"/>
      <c r="AD122" s="33"/>
      <c r="AE122" s="33"/>
      <c r="AT122" s="16" t="s">
        <v>142</v>
      </c>
      <c r="AU122" s="16" t="s">
        <v>84</v>
      </c>
    </row>
    <row r="123" spans="1:65" s="2" customFormat="1" ht="16.5" customHeight="1">
      <c r="A123" s="33"/>
      <c r="B123" s="34"/>
      <c r="C123" s="190" t="s">
        <v>149</v>
      </c>
      <c r="D123" s="190" t="s">
        <v>135</v>
      </c>
      <c r="E123" s="191" t="s">
        <v>799</v>
      </c>
      <c r="F123" s="192" t="s">
        <v>800</v>
      </c>
      <c r="G123" s="193" t="s">
        <v>315</v>
      </c>
      <c r="H123" s="194">
        <v>1</v>
      </c>
      <c r="I123" s="195"/>
      <c r="J123" s="196">
        <f>ROUND(I123*H123,2)</f>
        <v>0</v>
      </c>
      <c r="K123" s="192" t="s">
        <v>139</v>
      </c>
      <c r="L123" s="38"/>
      <c r="M123" s="197" t="s">
        <v>1</v>
      </c>
      <c r="N123" s="198" t="s">
        <v>42</v>
      </c>
      <c r="O123" s="70"/>
      <c r="P123" s="199">
        <f>O123*H123</f>
        <v>0</v>
      </c>
      <c r="Q123" s="199">
        <v>0</v>
      </c>
      <c r="R123" s="199">
        <f>Q123*H123</f>
        <v>0</v>
      </c>
      <c r="S123" s="199">
        <v>0</v>
      </c>
      <c r="T123" s="200">
        <f>S123*H123</f>
        <v>0</v>
      </c>
      <c r="U123" s="33"/>
      <c r="V123" s="33"/>
      <c r="W123" s="33"/>
      <c r="X123" s="33"/>
      <c r="Y123" s="33"/>
      <c r="Z123" s="33"/>
      <c r="AA123" s="33"/>
      <c r="AB123" s="33"/>
      <c r="AC123" s="33"/>
      <c r="AD123" s="33"/>
      <c r="AE123" s="33"/>
      <c r="AR123" s="201" t="s">
        <v>793</v>
      </c>
      <c r="AT123" s="201" t="s">
        <v>135</v>
      </c>
      <c r="AU123" s="201" t="s">
        <v>84</v>
      </c>
      <c r="AY123" s="16" t="s">
        <v>132</v>
      </c>
      <c r="BE123" s="202">
        <f>IF(N123="základní",J123,0)</f>
        <v>0</v>
      </c>
      <c r="BF123" s="202">
        <f>IF(N123="snížená",J123,0)</f>
        <v>0</v>
      </c>
      <c r="BG123" s="202">
        <f>IF(N123="zákl. přenesená",J123,0)</f>
        <v>0</v>
      </c>
      <c r="BH123" s="202">
        <f>IF(N123="sníž. přenesená",J123,0)</f>
        <v>0</v>
      </c>
      <c r="BI123" s="202">
        <f>IF(N123="nulová",J123,0)</f>
        <v>0</v>
      </c>
      <c r="BJ123" s="16" t="s">
        <v>84</v>
      </c>
      <c r="BK123" s="202">
        <f>ROUND(I123*H123,2)</f>
        <v>0</v>
      </c>
      <c r="BL123" s="16" t="s">
        <v>793</v>
      </c>
      <c r="BM123" s="201" t="s">
        <v>801</v>
      </c>
    </row>
    <row r="124" spans="1:65" s="2" customFormat="1">
      <c r="A124" s="33"/>
      <c r="B124" s="34"/>
      <c r="C124" s="35"/>
      <c r="D124" s="203" t="s">
        <v>142</v>
      </c>
      <c r="E124" s="35"/>
      <c r="F124" s="204" t="s">
        <v>800</v>
      </c>
      <c r="G124" s="35"/>
      <c r="H124" s="35"/>
      <c r="I124" s="205"/>
      <c r="J124" s="35"/>
      <c r="K124" s="35"/>
      <c r="L124" s="38"/>
      <c r="M124" s="206"/>
      <c r="N124" s="207"/>
      <c r="O124" s="70"/>
      <c r="P124" s="70"/>
      <c r="Q124" s="70"/>
      <c r="R124" s="70"/>
      <c r="S124" s="70"/>
      <c r="T124" s="71"/>
      <c r="U124" s="33"/>
      <c r="V124" s="33"/>
      <c r="W124" s="33"/>
      <c r="X124" s="33"/>
      <c r="Y124" s="33"/>
      <c r="Z124" s="33"/>
      <c r="AA124" s="33"/>
      <c r="AB124" s="33"/>
      <c r="AC124" s="33"/>
      <c r="AD124" s="33"/>
      <c r="AE124" s="33"/>
      <c r="AT124" s="16" t="s">
        <v>142</v>
      </c>
      <c r="AU124" s="16" t="s">
        <v>84</v>
      </c>
    </row>
    <row r="125" spans="1:65" s="2" customFormat="1" ht="16.5" customHeight="1">
      <c r="A125" s="33"/>
      <c r="B125" s="34"/>
      <c r="C125" s="190" t="s">
        <v>140</v>
      </c>
      <c r="D125" s="190" t="s">
        <v>135</v>
      </c>
      <c r="E125" s="191" t="s">
        <v>802</v>
      </c>
      <c r="F125" s="192" t="s">
        <v>803</v>
      </c>
      <c r="G125" s="193" t="s">
        <v>315</v>
      </c>
      <c r="H125" s="194">
        <v>1</v>
      </c>
      <c r="I125" s="195"/>
      <c r="J125" s="196">
        <f>ROUND(I125*H125,2)</f>
        <v>0</v>
      </c>
      <c r="K125" s="192" t="s">
        <v>139</v>
      </c>
      <c r="L125" s="38"/>
      <c r="M125" s="197" t="s">
        <v>1</v>
      </c>
      <c r="N125" s="198" t="s">
        <v>42</v>
      </c>
      <c r="O125" s="70"/>
      <c r="P125" s="199">
        <f>O125*H125</f>
        <v>0</v>
      </c>
      <c r="Q125" s="199">
        <v>0</v>
      </c>
      <c r="R125" s="199">
        <f>Q125*H125</f>
        <v>0</v>
      </c>
      <c r="S125" s="199">
        <v>0</v>
      </c>
      <c r="T125" s="200">
        <f>S125*H125</f>
        <v>0</v>
      </c>
      <c r="U125" s="33"/>
      <c r="V125" s="33"/>
      <c r="W125" s="33"/>
      <c r="X125" s="33"/>
      <c r="Y125" s="33"/>
      <c r="Z125" s="33"/>
      <c r="AA125" s="33"/>
      <c r="AB125" s="33"/>
      <c r="AC125" s="33"/>
      <c r="AD125" s="33"/>
      <c r="AE125" s="33"/>
      <c r="AR125" s="201" t="s">
        <v>793</v>
      </c>
      <c r="AT125" s="201" t="s">
        <v>135</v>
      </c>
      <c r="AU125" s="201" t="s">
        <v>84</v>
      </c>
      <c r="AY125" s="16" t="s">
        <v>132</v>
      </c>
      <c r="BE125" s="202">
        <f>IF(N125="základní",J125,0)</f>
        <v>0</v>
      </c>
      <c r="BF125" s="202">
        <f>IF(N125="snížená",J125,0)</f>
        <v>0</v>
      </c>
      <c r="BG125" s="202">
        <f>IF(N125="zákl. přenesená",J125,0)</f>
        <v>0</v>
      </c>
      <c r="BH125" s="202">
        <f>IF(N125="sníž. přenesená",J125,0)</f>
        <v>0</v>
      </c>
      <c r="BI125" s="202">
        <f>IF(N125="nulová",J125,0)</f>
        <v>0</v>
      </c>
      <c r="BJ125" s="16" t="s">
        <v>84</v>
      </c>
      <c r="BK125" s="202">
        <f>ROUND(I125*H125,2)</f>
        <v>0</v>
      </c>
      <c r="BL125" s="16" t="s">
        <v>793</v>
      </c>
      <c r="BM125" s="201" t="s">
        <v>804</v>
      </c>
    </row>
    <row r="126" spans="1:65" s="2" customFormat="1">
      <c r="A126" s="33"/>
      <c r="B126" s="34"/>
      <c r="C126" s="35"/>
      <c r="D126" s="203" t="s">
        <v>142</v>
      </c>
      <c r="E126" s="35"/>
      <c r="F126" s="204" t="s">
        <v>803</v>
      </c>
      <c r="G126" s="35"/>
      <c r="H126" s="35"/>
      <c r="I126" s="205"/>
      <c r="J126" s="35"/>
      <c r="K126" s="35"/>
      <c r="L126" s="38"/>
      <c r="M126" s="206"/>
      <c r="N126" s="207"/>
      <c r="O126" s="70"/>
      <c r="P126" s="70"/>
      <c r="Q126" s="70"/>
      <c r="R126" s="70"/>
      <c r="S126" s="70"/>
      <c r="T126" s="71"/>
      <c r="U126" s="33"/>
      <c r="V126" s="33"/>
      <c r="W126" s="33"/>
      <c r="X126" s="33"/>
      <c r="Y126" s="33"/>
      <c r="Z126" s="33"/>
      <c r="AA126" s="33"/>
      <c r="AB126" s="33"/>
      <c r="AC126" s="33"/>
      <c r="AD126" s="33"/>
      <c r="AE126" s="33"/>
      <c r="AT126" s="16" t="s">
        <v>142</v>
      </c>
      <c r="AU126" s="16" t="s">
        <v>84</v>
      </c>
    </row>
    <row r="127" spans="1:65" s="2" customFormat="1" ht="16.5" customHeight="1">
      <c r="A127" s="33"/>
      <c r="B127" s="34"/>
      <c r="C127" s="190" t="s">
        <v>133</v>
      </c>
      <c r="D127" s="190" t="s">
        <v>135</v>
      </c>
      <c r="E127" s="191" t="s">
        <v>805</v>
      </c>
      <c r="F127" s="192" t="s">
        <v>806</v>
      </c>
      <c r="G127" s="193" t="s">
        <v>315</v>
      </c>
      <c r="H127" s="194">
        <v>1</v>
      </c>
      <c r="I127" s="195"/>
      <c r="J127" s="196">
        <f>ROUND(I127*H127,2)</f>
        <v>0</v>
      </c>
      <c r="K127" s="192" t="s">
        <v>139</v>
      </c>
      <c r="L127" s="38"/>
      <c r="M127" s="197" t="s">
        <v>1</v>
      </c>
      <c r="N127" s="198" t="s">
        <v>42</v>
      </c>
      <c r="O127" s="70"/>
      <c r="P127" s="199">
        <f>O127*H127</f>
        <v>0</v>
      </c>
      <c r="Q127" s="199">
        <v>0</v>
      </c>
      <c r="R127" s="199">
        <f>Q127*H127</f>
        <v>0</v>
      </c>
      <c r="S127" s="199">
        <v>0</v>
      </c>
      <c r="T127" s="200">
        <f>S127*H127</f>
        <v>0</v>
      </c>
      <c r="U127" s="33"/>
      <c r="V127" s="33"/>
      <c r="W127" s="33"/>
      <c r="X127" s="33"/>
      <c r="Y127" s="33"/>
      <c r="Z127" s="33"/>
      <c r="AA127" s="33"/>
      <c r="AB127" s="33"/>
      <c r="AC127" s="33"/>
      <c r="AD127" s="33"/>
      <c r="AE127" s="33"/>
      <c r="AR127" s="201" t="s">
        <v>793</v>
      </c>
      <c r="AT127" s="201" t="s">
        <v>135</v>
      </c>
      <c r="AU127" s="201" t="s">
        <v>84</v>
      </c>
      <c r="AY127" s="16" t="s">
        <v>132</v>
      </c>
      <c r="BE127" s="202">
        <f>IF(N127="základní",J127,0)</f>
        <v>0</v>
      </c>
      <c r="BF127" s="202">
        <f>IF(N127="snížená",J127,0)</f>
        <v>0</v>
      </c>
      <c r="BG127" s="202">
        <f>IF(N127="zákl. přenesená",J127,0)</f>
        <v>0</v>
      </c>
      <c r="BH127" s="202">
        <f>IF(N127="sníž. přenesená",J127,0)</f>
        <v>0</v>
      </c>
      <c r="BI127" s="202">
        <f>IF(N127="nulová",J127,0)</f>
        <v>0</v>
      </c>
      <c r="BJ127" s="16" t="s">
        <v>84</v>
      </c>
      <c r="BK127" s="202">
        <f>ROUND(I127*H127,2)</f>
        <v>0</v>
      </c>
      <c r="BL127" s="16" t="s">
        <v>793</v>
      </c>
      <c r="BM127" s="201" t="s">
        <v>807</v>
      </c>
    </row>
    <row r="128" spans="1:65" s="2" customFormat="1">
      <c r="A128" s="33"/>
      <c r="B128" s="34"/>
      <c r="C128" s="35"/>
      <c r="D128" s="203" t="s">
        <v>142</v>
      </c>
      <c r="E128" s="35"/>
      <c r="F128" s="204" t="s">
        <v>806</v>
      </c>
      <c r="G128" s="35"/>
      <c r="H128" s="35"/>
      <c r="I128" s="205"/>
      <c r="J128" s="35"/>
      <c r="K128" s="35"/>
      <c r="L128" s="38"/>
      <c r="M128" s="206"/>
      <c r="N128" s="207"/>
      <c r="O128" s="70"/>
      <c r="P128" s="70"/>
      <c r="Q128" s="70"/>
      <c r="R128" s="70"/>
      <c r="S128" s="70"/>
      <c r="T128" s="71"/>
      <c r="U128" s="33"/>
      <c r="V128" s="33"/>
      <c r="W128" s="33"/>
      <c r="X128" s="33"/>
      <c r="Y128" s="33"/>
      <c r="Z128" s="33"/>
      <c r="AA128" s="33"/>
      <c r="AB128" s="33"/>
      <c r="AC128" s="33"/>
      <c r="AD128" s="33"/>
      <c r="AE128" s="33"/>
      <c r="AT128" s="16" t="s">
        <v>142</v>
      </c>
      <c r="AU128" s="16" t="s">
        <v>84</v>
      </c>
    </row>
    <row r="129" spans="1:65" s="2" customFormat="1" ht="21.75" customHeight="1">
      <c r="A129" s="33"/>
      <c r="B129" s="34"/>
      <c r="C129" s="190" t="s">
        <v>168</v>
      </c>
      <c r="D129" s="190" t="s">
        <v>135</v>
      </c>
      <c r="E129" s="191" t="s">
        <v>808</v>
      </c>
      <c r="F129" s="192" t="s">
        <v>809</v>
      </c>
      <c r="G129" s="193" t="s">
        <v>364</v>
      </c>
      <c r="H129" s="194">
        <v>0.7</v>
      </c>
      <c r="I129" s="195"/>
      <c r="J129" s="196">
        <f>ROUND(I129*H129,2)</f>
        <v>0</v>
      </c>
      <c r="K129" s="192" t="s">
        <v>139</v>
      </c>
      <c r="L129" s="38"/>
      <c r="M129" s="197" t="s">
        <v>1</v>
      </c>
      <c r="N129" s="198" t="s">
        <v>42</v>
      </c>
      <c r="O129" s="70"/>
      <c r="P129" s="199">
        <f>O129*H129</f>
        <v>0</v>
      </c>
      <c r="Q129" s="199">
        <v>0</v>
      </c>
      <c r="R129" s="199">
        <f>Q129*H129</f>
        <v>0</v>
      </c>
      <c r="S129" s="199">
        <v>0</v>
      </c>
      <c r="T129" s="200">
        <f>S129*H129</f>
        <v>0</v>
      </c>
      <c r="U129" s="33"/>
      <c r="V129" s="33"/>
      <c r="W129" s="33"/>
      <c r="X129" s="33"/>
      <c r="Y129" s="33"/>
      <c r="Z129" s="33"/>
      <c r="AA129" s="33"/>
      <c r="AB129" s="33"/>
      <c r="AC129" s="33"/>
      <c r="AD129" s="33"/>
      <c r="AE129" s="33"/>
      <c r="AR129" s="201" t="s">
        <v>793</v>
      </c>
      <c r="AT129" s="201" t="s">
        <v>135</v>
      </c>
      <c r="AU129" s="201" t="s">
        <v>84</v>
      </c>
      <c r="AY129" s="16" t="s">
        <v>132</v>
      </c>
      <c r="BE129" s="202">
        <f>IF(N129="základní",J129,0)</f>
        <v>0</v>
      </c>
      <c r="BF129" s="202">
        <f>IF(N129="snížená",J129,0)</f>
        <v>0</v>
      </c>
      <c r="BG129" s="202">
        <f>IF(N129="zákl. přenesená",J129,0)</f>
        <v>0</v>
      </c>
      <c r="BH129" s="202">
        <f>IF(N129="sníž. přenesená",J129,0)</f>
        <v>0</v>
      </c>
      <c r="BI129" s="202">
        <f>IF(N129="nulová",J129,0)</f>
        <v>0</v>
      </c>
      <c r="BJ129" s="16" t="s">
        <v>84</v>
      </c>
      <c r="BK129" s="202">
        <f>ROUND(I129*H129,2)</f>
        <v>0</v>
      </c>
      <c r="BL129" s="16" t="s">
        <v>793</v>
      </c>
      <c r="BM129" s="201" t="s">
        <v>810</v>
      </c>
    </row>
    <row r="130" spans="1:65" s="2" customFormat="1" ht="38.4">
      <c r="A130" s="33"/>
      <c r="B130" s="34"/>
      <c r="C130" s="35"/>
      <c r="D130" s="203" t="s">
        <v>142</v>
      </c>
      <c r="E130" s="35"/>
      <c r="F130" s="204" t="s">
        <v>811</v>
      </c>
      <c r="G130" s="35"/>
      <c r="H130" s="35"/>
      <c r="I130" s="205"/>
      <c r="J130" s="35"/>
      <c r="K130" s="35"/>
      <c r="L130" s="38"/>
      <c r="M130" s="206"/>
      <c r="N130" s="207"/>
      <c r="O130" s="70"/>
      <c r="P130" s="70"/>
      <c r="Q130" s="70"/>
      <c r="R130" s="70"/>
      <c r="S130" s="70"/>
      <c r="T130" s="71"/>
      <c r="U130" s="33"/>
      <c r="V130" s="33"/>
      <c r="W130" s="33"/>
      <c r="X130" s="33"/>
      <c r="Y130" s="33"/>
      <c r="Z130" s="33"/>
      <c r="AA130" s="33"/>
      <c r="AB130" s="33"/>
      <c r="AC130" s="33"/>
      <c r="AD130" s="33"/>
      <c r="AE130" s="33"/>
      <c r="AT130" s="16" t="s">
        <v>142</v>
      </c>
      <c r="AU130" s="16" t="s">
        <v>84</v>
      </c>
    </row>
    <row r="131" spans="1:65" s="13" customFormat="1">
      <c r="B131" s="208"/>
      <c r="C131" s="209"/>
      <c r="D131" s="203" t="s">
        <v>155</v>
      </c>
      <c r="E131" s="210" t="s">
        <v>1</v>
      </c>
      <c r="F131" s="211" t="s">
        <v>812</v>
      </c>
      <c r="G131" s="209"/>
      <c r="H131" s="212">
        <v>0.7</v>
      </c>
      <c r="I131" s="213"/>
      <c r="J131" s="209"/>
      <c r="K131" s="209"/>
      <c r="L131" s="214"/>
      <c r="M131" s="215"/>
      <c r="N131" s="216"/>
      <c r="O131" s="216"/>
      <c r="P131" s="216"/>
      <c r="Q131" s="216"/>
      <c r="R131" s="216"/>
      <c r="S131" s="216"/>
      <c r="T131" s="217"/>
      <c r="AT131" s="218" t="s">
        <v>155</v>
      </c>
      <c r="AU131" s="218" t="s">
        <v>84</v>
      </c>
      <c r="AV131" s="13" t="s">
        <v>86</v>
      </c>
      <c r="AW131" s="13" t="s">
        <v>34</v>
      </c>
      <c r="AX131" s="13" t="s">
        <v>84</v>
      </c>
      <c r="AY131" s="218" t="s">
        <v>132</v>
      </c>
    </row>
    <row r="132" spans="1:65" s="2" customFormat="1" ht="21.75" customHeight="1">
      <c r="A132" s="33"/>
      <c r="B132" s="34"/>
      <c r="C132" s="190" t="s">
        <v>174</v>
      </c>
      <c r="D132" s="190" t="s">
        <v>135</v>
      </c>
      <c r="E132" s="191" t="s">
        <v>813</v>
      </c>
      <c r="F132" s="192" t="s">
        <v>814</v>
      </c>
      <c r="G132" s="193" t="s">
        <v>364</v>
      </c>
      <c r="H132" s="194">
        <v>0.23200000000000001</v>
      </c>
      <c r="I132" s="195"/>
      <c r="J132" s="196">
        <f>ROUND(I132*H132,2)</f>
        <v>0</v>
      </c>
      <c r="K132" s="192" t="s">
        <v>139</v>
      </c>
      <c r="L132" s="38"/>
      <c r="M132" s="197" t="s">
        <v>1</v>
      </c>
      <c r="N132" s="198" t="s">
        <v>42</v>
      </c>
      <c r="O132" s="70"/>
      <c r="P132" s="199">
        <f>O132*H132</f>
        <v>0</v>
      </c>
      <c r="Q132" s="199">
        <v>0</v>
      </c>
      <c r="R132" s="199">
        <f>Q132*H132</f>
        <v>0</v>
      </c>
      <c r="S132" s="199">
        <v>0</v>
      </c>
      <c r="T132" s="200">
        <f>S132*H132</f>
        <v>0</v>
      </c>
      <c r="U132" s="33"/>
      <c r="V132" s="33"/>
      <c r="W132" s="33"/>
      <c r="X132" s="33"/>
      <c r="Y132" s="33"/>
      <c r="Z132" s="33"/>
      <c r="AA132" s="33"/>
      <c r="AB132" s="33"/>
      <c r="AC132" s="33"/>
      <c r="AD132" s="33"/>
      <c r="AE132" s="33"/>
      <c r="AR132" s="201" t="s">
        <v>793</v>
      </c>
      <c r="AT132" s="201" t="s">
        <v>135</v>
      </c>
      <c r="AU132" s="201" t="s">
        <v>84</v>
      </c>
      <c r="AY132" s="16" t="s">
        <v>132</v>
      </c>
      <c r="BE132" s="202">
        <f>IF(N132="základní",J132,0)</f>
        <v>0</v>
      </c>
      <c r="BF132" s="202">
        <f>IF(N132="snížená",J132,0)</f>
        <v>0</v>
      </c>
      <c r="BG132" s="202">
        <f>IF(N132="zákl. přenesená",J132,0)</f>
        <v>0</v>
      </c>
      <c r="BH132" s="202">
        <f>IF(N132="sníž. přenesená",J132,0)</f>
        <v>0</v>
      </c>
      <c r="BI132" s="202">
        <f>IF(N132="nulová",J132,0)</f>
        <v>0</v>
      </c>
      <c r="BJ132" s="16" t="s">
        <v>84</v>
      </c>
      <c r="BK132" s="202">
        <f>ROUND(I132*H132,2)</f>
        <v>0</v>
      </c>
      <c r="BL132" s="16" t="s">
        <v>793</v>
      </c>
      <c r="BM132" s="201" t="s">
        <v>815</v>
      </c>
    </row>
    <row r="133" spans="1:65" s="2" customFormat="1" ht="38.4">
      <c r="A133" s="33"/>
      <c r="B133" s="34"/>
      <c r="C133" s="35"/>
      <c r="D133" s="203" t="s">
        <v>142</v>
      </c>
      <c r="E133" s="35"/>
      <c r="F133" s="204" t="s">
        <v>816</v>
      </c>
      <c r="G133" s="35"/>
      <c r="H133" s="35"/>
      <c r="I133" s="205"/>
      <c r="J133" s="35"/>
      <c r="K133" s="35"/>
      <c r="L133" s="38"/>
      <c r="M133" s="206"/>
      <c r="N133" s="207"/>
      <c r="O133" s="70"/>
      <c r="P133" s="70"/>
      <c r="Q133" s="70"/>
      <c r="R133" s="70"/>
      <c r="S133" s="70"/>
      <c r="T133" s="71"/>
      <c r="U133" s="33"/>
      <c r="V133" s="33"/>
      <c r="W133" s="33"/>
      <c r="X133" s="33"/>
      <c r="Y133" s="33"/>
      <c r="Z133" s="33"/>
      <c r="AA133" s="33"/>
      <c r="AB133" s="33"/>
      <c r="AC133" s="33"/>
      <c r="AD133" s="33"/>
      <c r="AE133" s="33"/>
      <c r="AT133" s="16" t="s">
        <v>142</v>
      </c>
      <c r="AU133" s="16" t="s">
        <v>84</v>
      </c>
    </row>
    <row r="134" spans="1:65" s="2" customFormat="1" ht="19.2">
      <c r="A134" s="33"/>
      <c r="B134" s="34"/>
      <c r="C134" s="35"/>
      <c r="D134" s="203" t="s">
        <v>317</v>
      </c>
      <c r="E134" s="35"/>
      <c r="F134" s="229" t="s">
        <v>817</v>
      </c>
      <c r="G134" s="35"/>
      <c r="H134" s="35"/>
      <c r="I134" s="205"/>
      <c r="J134" s="35"/>
      <c r="K134" s="35"/>
      <c r="L134" s="38"/>
      <c r="M134" s="206"/>
      <c r="N134" s="207"/>
      <c r="O134" s="70"/>
      <c r="P134" s="70"/>
      <c r="Q134" s="70"/>
      <c r="R134" s="70"/>
      <c r="S134" s="70"/>
      <c r="T134" s="71"/>
      <c r="U134" s="33"/>
      <c r="V134" s="33"/>
      <c r="W134" s="33"/>
      <c r="X134" s="33"/>
      <c r="Y134" s="33"/>
      <c r="Z134" s="33"/>
      <c r="AA134" s="33"/>
      <c r="AB134" s="33"/>
      <c r="AC134" s="33"/>
      <c r="AD134" s="33"/>
      <c r="AE134" s="33"/>
      <c r="AT134" s="16" t="s">
        <v>317</v>
      </c>
      <c r="AU134" s="16" t="s">
        <v>84</v>
      </c>
    </row>
    <row r="135" spans="1:65" s="13" customFormat="1">
      <c r="B135" s="208"/>
      <c r="C135" s="209"/>
      <c r="D135" s="203" t="s">
        <v>155</v>
      </c>
      <c r="E135" s="210" t="s">
        <v>1</v>
      </c>
      <c r="F135" s="211" t="s">
        <v>818</v>
      </c>
      <c r="G135" s="209"/>
      <c r="H135" s="212">
        <v>0.23200000000000001</v>
      </c>
      <c r="I135" s="213"/>
      <c r="J135" s="209"/>
      <c r="K135" s="209"/>
      <c r="L135" s="214"/>
      <c r="M135" s="215"/>
      <c r="N135" s="216"/>
      <c r="O135" s="216"/>
      <c r="P135" s="216"/>
      <c r="Q135" s="216"/>
      <c r="R135" s="216"/>
      <c r="S135" s="216"/>
      <c r="T135" s="217"/>
      <c r="AT135" s="218" t="s">
        <v>155</v>
      </c>
      <c r="AU135" s="218" t="s">
        <v>84</v>
      </c>
      <c r="AV135" s="13" t="s">
        <v>86</v>
      </c>
      <c r="AW135" s="13" t="s">
        <v>34</v>
      </c>
      <c r="AX135" s="13" t="s">
        <v>84</v>
      </c>
      <c r="AY135" s="218" t="s">
        <v>132</v>
      </c>
    </row>
    <row r="136" spans="1:65" s="2" customFormat="1" ht="16.5" customHeight="1">
      <c r="A136" s="33"/>
      <c r="B136" s="34"/>
      <c r="C136" s="190" t="s">
        <v>180</v>
      </c>
      <c r="D136" s="190" t="s">
        <v>135</v>
      </c>
      <c r="E136" s="191" t="s">
        <v>819</v>
      </c>
      <c r="F136" s="192" t="s">
        <v>820</v>
      </c>
      <c r="G136" s="193" t="s">
        <v>200</v>
      </c>
      <c r="H136" s="194">
        <v>269</v>
      </c>
      <c r="I136" s="195"/>
      <c r="J136" s="196">
        <f>ROUND(I136*H136,2)</f>
        <v>0</v>
      </c>
      <c r="K136" s="192" t="s">
        <v>139</v>
      </c>
      <c r="L136" s="38"/>
      <c r="M136" s="197" t="s">
        <v>1</v>
      </c>
      <c r="N136" s="198" t="s">
        <v>42</v>
      </c>
      <c r="O136" s="70"/>
      <c r="P136" s="199">
        <f>O136*H136</f>
        <v>0</v>
      </c>
      <c r="Q136" s="199">
        <v>0</v>
      </c>
      <c r="R136" s="199">
        <f>Q136*H136</f>
        <v>0</v>
      </c>
      <c r="S136" s="199">
        <v>0</v>
      </c>
      <c r="T136" s="200">
        <f>S136*H136</f>
        <v>0</v>
      </c>
      <c r="U136" s="33"/>
      <c r="V136" s="33"/>
      <c r="W136" s="33"/>
      <c r="X136" s="33"/>
      <c r="Y136" s="33"/>
      <c r="Z136" s="33"/>
      <c r="AA136" s="33"/>
      <c r="AB136" s="33"/>
      <c r="AC136" s="33"/>
      <c r="AD136" s="33"/>
      <c r="AE136" s="33"/>
      <c r="AR136" s="201" t="s">
        <v>793</v>
      </c>
      <c r="AT136" s="201" t="s">
        <v>135</v>
      </c>
      <c r="AU136" s="201" t="s">
        <v>84</v>
      </c>
      <c r="AY136" s="16" t="s">
        <v>132</v>
      </c>
      <c r="BE136" s="202">
        <f>IF(N136="základní",J136,0)</f>
        <v>0</v>
      </c>
      <c r="BF136" s="202">
        <f>IF(N136="snížená",J136,0)</f>
        <v>0</v>
      </c>
      <c r="BG136" s="202">
        <f>IF(N136="zákl. přenesená",J136,0)</f>
        <v>0</v>
      </c>
      <c r="BH136" s="202">
        <f>IF(N136="sníž. přenesená",J136,0)</f>
        <v>0</v>
      </c>
      <c r="BI136" s="202">
        <f>IF(N136="nulová",J136,0)</f>
        <v>0</v>
      </c>
      <c r="BJ136" s="16" t="s">
        <v>84</v>
      </c>
      <c r="BK136" s="202">
        <f>ROUND(I136*H136,2)</f>
        <v>0</v>
      </c>
      <c r="BL136" s="16" t="s">
        <v>793</v>
      </c>
      <c r="BM136" s="201" t="s">
        <v>821</v>
      </c>
    </row>
    <row r="137" spans="1:65" s="2" customFormat="1" ht="28.8">
      <c r="A137" s="33"/>
      <c r="B137" s="34"/>
      <c r="C137" s="35"/>
      <c r="D137" s="203" t="s">
        <v>142</v>
      </c>
      <c r="E137" s="35"/>
      <c r="F137" s="204" t="s">
        <v>822</v>
      </c>
      <c r="G137" s="35"/>
      <c r="H137" s="35"/>
      <c r="I137" s="205"/>
      <c r="J137" s="35"/>
      <c r="K137" s="35"/>
      <c r="L137" s="38"/>
      <c r="M137" s="206"/>
      <c r="N137" s="207"/>
      <c r="O137" s="70"/>
      <c r="P137" s="70"/>
      <c r="Q137" s="70"/>
      <c r="R137" s="70"/>
      <c r="S137" s="70"/>
      <c r="T137" s="71"/>
      <c r="U137" s="33"/>
      <c r="V137" s="33"/>
      <c r="W137" s="33"/>
      <c r="X137" s="33"/>
      <c r="Y137" s="33"/>
      <c r="Z137" s="33"/>
      <c r="AA137" s="33"/>
      <c r="AB137" s="33"/>
      <c r="AC137" s="33"/>
      <c r="AD137" s="33"/>
      <c r="AE137" s="33"/>
      <c r="AT137" s="16" t="s">
        <v>142</v>
      </c>
      <c r="AU137" s="16" t="s">
        <v>84</v>
      </c>
    </row>
    <row r="138" spans="1:65" s="2" customFormat="1" ht="19.2">
      <c r="A138" s="33"/>
      <c r="B138" s="34"/>
      <c r="C138" s="35"/>
      <c r="D138" s="203" t="s">
        <v>317</v>
      </c>
      <c r="E138" s="35"/>
      <c r="F138" s="229" t="s">
        <v>823</v>
      </c>
      <c r="G138" s="35"/>
      <c r="H138" s="35"/>
      <c r="I138" s="205"/>
      <c r="J138" s="35"/>
      <c r="K138" s="35"/>
      <c r="L138" s="38"/>
      <c r="M138" s="206"/>
      <c r="N138" s="207"/>
      <c r="O138" s="70"/>
      <c r="P138" s="70"/>
      <c r="Q138" s="70"/>
      <c r="R138" s="70"/>
      <c r="S138" s="70"/>
      <c r="T138" s="71"/>
      <c r="U138" s="33"/>
      <c r="V138" s="33"/>
      <c r="W138" s="33"/>
      <c r="X138" s="33"/>
      <c r="Y138" s="33"/>
      <c r="Z138" s="33"/>
      <c r="AA138" s="33"/>
      <c r="AB138" s="33"/>
      <c r="AC138" s="33"/>
      <c r="AD138" s="33"/>
      <c r="AE138" s="33"/>
      <c r="AT138" s="16" t="s">
        <v>317</v>
      </c>
      <c r="AU138" s="16" t="s">
        <v>84</v>
      </c>
    </row>
    <row r="139" spans="1:65" s="13" customFormat="1">
      <c r="B139" s="208"/>
      <c r="C139" s="209"/>
      <c r="D139" s="203" t="s">
        <v>155</v>
      </c>
      <c r="E139" s="210" t="s">
        <v>1</v>
      </c>
      <c r="F139" s="211" t="s">
        <v>824</v>
      </c>
      <c r="G139" s="209"/>
      <c r="H139" s="212">
        <v>269</v>
      </c>
      <c r="I139" s="213"/>
      <c r="J139" s="209"/>
      <c r="K139" s="209"/>
      <c r="L139" s="214"/>
      <c r="M139" s="215"/>
      <c r="N139" s="216"/>
      <c r="O139" s="216"/>
      <c r="P139" s="216"/>
      <c r="Q139" s="216"/>
      <c r="R139" s="216"/>
      <c r="S139" s="216"/>
      <c r="T139" s="217"/>
      <c r="AT139" s="218" t="s">
        <v>155</v>
      </c>
      <c r="AU139" s="218" t="s">
        <v>84</v>
      </c>
      <c r="AV139" s="13" t="s">
        <v>86</v>
      </c>
      <c r="AW139" s="13" t="s">
        <v>34</v>
      </c>
      <c r="AX139" s="13" t="s">
        <v>84</v>
      </c>
      <c r="AY139" s="218" t="s">
        <v>132</v>
      </c>
    </row>
    <row r="140" spans="1:65" s="2" customFormat="1" ht="16.5" customHeight="1">
      <c r="A140" s="33"/>
      <c r="B140" s="34"/>
      <c r="C140" s="190" t="s">
        <v>185</v>
      </c>
      <c r="D140" s="190" t="s">
        <v>135</v>
      </c>
      <c r="E140" s="191" t="s">
        <v>825</v>
      </c>
      <c r="F140" s="192" t="s">
        <v>826</v>
      </c>
      <c r="G140" s="193" t="s">
        <v>827</v>
      </c>
      <c r="H140" s="251">
        <v>8.5999999999999993E-2</v>
      </c>
      <c r="I140" s="195"/>
      <c r="J140" s="196">
        <f>ROUND(I140*H140,2)</f>
        <v>0</v>
      </c>
      <c r="K140" s="192" t="s">
        <v>139</v>
      </c>
      <c r="L140" s="38"/>
      <c r="M140" s="197" t="s">
        <v>1</v>
      </c>
      <c r="N140" s="198" t="s">
        <v>42</v>
      </c>
      <c r="O140" s="70"/>
      <c r="P140" s="199">
        <f>O140*H140</f>
        <v>0</v>
      </c>
      <c r="Q140" s="199">
        <v>0</v>
      </c>
      <c r="R140" s="199">
        <f>Q140*H140</f>
        <v>0</v>
      </c>
      <c r="S140" s="199">
        <v>0</v>
      </c>
      <c r="T140" s="200">
        <f>S140*H140</f>
        <v>0</v>
      </c>
      <c r="U140" s="33"/>
      <c r="V140" s="33"/>
      <c r="W140" s="33"/>
      <c r="X140" s="33"/>
      <c r="Y140" s="33"/>
      <c r="Z140" s="33"/>
      <c r="AA140" s="33"/>
      <c r="AB140" s="33"/>
      <c r="AC140" s="33"/>
      <c r="AD140" s="33"/>
      <c r="AE140" s="33"/>
      <c r="AR140" s="201" t="s">
        <v>793</v>
      </c>
      <c r="AT140" s="201" t="s">
        <v>135</v>
      </c>
      <c r="AU140" s="201" t="s">
        <v>84</v>
      </c>
      <c r="AY140" s="16" t="s">
        <v>132</v>
      </c>
      <c r="BE140" s="202">
        <f>IF(N140="základní",J140,0)</f>
        <v>0</v>
      </c>
      <c r="BF140" s="202">
        <f>IF(N140="snížená",J140,0)</f>
        <v>0</v>
      </c>
      <c r="BG140" s="202">
        <f>IF(N140="zákl. přenesená",J140,0)</f>
        <v>0</v>
      </c>
      <c r="BH140" s="202">
        <f>IF(N140="sníž. přenesená",J140,0)</f>
        <v>0</v>
      </c>
      <c r="BI140" s="202">
        <f>IF(N140="nulová",J140,0)</f>
        <v>0</v>
      </c>
      <c r="BJ140" s="16" t="s">
        <v>84</v>
      </c>
      <c r="BK140" s="202">
        <f>ROUND(I140*H140,2)</f>
        <v>0</v>
      </c>
      <c r="BL140" s="16" t="s">
        <v>793</v>
      </c>
      <c r="BM140" s="201" t="s">
        <v>828</v>
      </c>
    </row>
    <row r="141" spans="1:65" s="2" customFormat="1">
      <c r="A141" s="33"/>
      <c r="B141" s="34"/>
      <c r="C141" s="35"/>
      <c r="D141" s="203" t="s">
        <v>142</v>
      </c>
      <c r="E141" s="35"/>
      <c r="F141" s="204" t="s">
        <v>826</v>
      </c>
      <c r="G141" s="35"/>
      <c r="H141" s="35"/>
      <c r="I141" s="205"/>
      <c r="J141" s="35"/>
      <c r="K141" s="35"/>
      <c r="L141" s="38"/>
      <c r="M141" s="206"/>
      <c r="N141" s="207"/>
      <c r="O141" s="70"/>
      <c r="P141" s="70"/>
      <c r="Q141" s="70"/>
      <c r="R141" s="70"/>
      <c r="S141" s="70"/>
      <c r="T141" s="71"/>
      <c r="U141" s="33"/>
      <c r="V141" s="33"/>
      <c r="W141" s="33"/>
      <c r="X141" s="33"/>
      <c r="Y141" s="33"/>
      <c r="Z141" s="33"/>
      <c r="AA141" s="33"/>
      <c r="AB141" s="33"/>
      <c r="AC141" s="33"/>
      <c r="AD141" s="33"/>
      <c r="AE141" s="33"/>
      <c r="AT141" s="16" t="s">
        <v>142</v>
      </c>
      <c r="AU141" s="16" t="s">
        <v>84</v>
      </c>
    </row>
    <row r="142" spans="1:65" s="2" customFormat="1" ht="19.2">
      <c r="A142" s="33"/>
      <c r="B142" s="34"/>
      <c r="C142" s="35"/>
      <c r="D142" s="203" t="s">
        <v>317</v>
      </c>
      <c r="E142" s="35"/>
      <c r="F142" s="229" t="s">
        <v>829</v>
      </c>
      <c r="G142" s="35"/>
      <c r="H142" s="35"/>
      <c r="I142" s="205"/>
      <c r="J142" s="35"/>
      <c r="K142" s="35"/>
      <c r="L142" s="38"/>
      <c r="M142" s="206"/>
      <c r="N142" s="207"/>
      <c r="O142" s="70"/>
      <c r="P142" s="70"/>
      <c r="Q142" s="70"/>
      <c r="R142" s="70"/>
      <c r="S142" s="70"/>
      <c r="T142" s="71"/>
      <c r="U142" s="33"/>
      <c r="V142" s="33"/>
      <c r="W142" s="33"/>
      <c r="X142" s="33"/>
      <c r="Y142" s="33"/>
      <c r="Z142" s="33"/>
      <c r="AA142" s="33"/>
      <c r="AB142" s="33"/>
      <c r="AC142" s="33"/>
      <c r="AD142" s="33"/>
      <c r="AE142" s="33"/>
      <c r="AT142" s="16" t="s">
        <v>317</v>
      </c>
      <c r="AU142" s="16" t="s">
        <v>84</v>
      </c>
    </row>
    <row r="143" spans="1:65" s="2" customFormat="1" ht="21.75" customHeight="1">
      <c r="A143" s="33"/>
      <c r="B143" s="34"/>
      <c r="C143" s="190" t="s">
        <v>191</v>
      </c>
      <c r="D143" s="190" t="s">
        <v>135</v>
      </c>
      <c r="E143" s="191" t="s">
        <v>830</v>
      </c>
      <c r="F143" s="192" t="s">
        <v>831</v>
      </c>
      <c r="G143" s="193" t="s">
        <v>827</v>
      </c>
      <c r="H143" s="251">
        <v>0.01</v>
      </c>
      <c r="I143" s="195"/>
      <c r="J143" s="196">
        <f>ROUND(I143*H143,2)</f>
        <v>0</v>
      </c>
      <c r="K143" s="192" t="s">
        <v>139</v>
      </c>
      <c r="L143" s="38"/>
      <c r="M143" s="197" t="s">
        <v>1</v>
      </c>
      <c r="N143" s="198" t="s">
        <v>42</v>
      </c>
      <c r="O143" s="70"/>
      <c r="P143" s="199">
        <f>O143*H143</f>
        <v>0</v>
      </c>
      <c r="Q143" s="199">
        <v>0</v>
      </c>
      <c r="R143" s="199">
        <f>Q143*H143</f>
        <v>0</v>
      </c>
      <c r="S143" s="199">
        <v>0</v>
      </c>
      <c r="T143" s="200">
        <f>S143*H143</f>
        <v>0</v>
      </c>
      <c r="U143" s="33"/>
      <c r="V143" s="33"/>
      <c r="W143" s="33"/>
      <c r="X143" s="33"/>
      <c r="Y143" s="33"/>
      <c r="Z143" s="33"/>
      <c r="AA143" s="33"/>
      <c r="AB143" s="33"/>
      <c r="AC143" s="33"/>
      <c r="AD143" s="33"/>
      <c r="AE143" s="33"/>
      <c r="AR143" s="201" t="s">
        <v>793</v>
      </c>
      <c r="AT143" s="201" t="s">
        <v>135</v>
      </c>
      <c r="AU143" s="201" t="s">
        <v>84</v>
      </c>
      <c r="AY143" s="16" t="s">
        <v>132</v>
      </c>
      <c r="BE143" s="202">
        <f>IF(N143="základní",J143,0)</f>
        <v>0</v>
      </c>
      <c r="BF143" s="202">
        <f>IF(N143="snížená",J143,0)</f>
        <v>0</v>
      </c>
      <c r="BG143" s="202">
        <f>IF(N143="zákl. přenesená",J143,0)</f>
        <v>0</v>
      </c>
      <c r="BH143" s="202">
        <f>IF(N143="sníž. přenesená",J143,0)</f>
        <v>0</v>
      </c>
      <c r="BI143" s="202">
        <f>IF(N143="nulová",J143,0)</f>
        <v>0</v>
      </c>
      <c r="BJ143" s="16" t="s">
        <v>84</v>
      </c>
      <c r="BK143" s="202">
        <f>ROUND(I143*H143,2)</f>
        <v>0</v>
      </c>
      <c r="BL143" s="16" t="s">
        <v>793</v>
      </c>
      <c r="BM143" s="201" t="s">
        <v>832</v>
      </c>
    </row>
    <row r="144" spans="1:65" s="2" customFormat="1" ht="28.8">
      <c r="A144" s="33"/>
      <c r="B144" s="34"/>
      <c r="C144" s="35"/>
      <c r="D144" s="203" t="s">
        <v>142</v>
      </c>
      <c r="E144" s="35"/>
      <c r="F144" s="204" t="s">
        <v>833</v>
      </c>
      <c r="G144" s="35"/>
      <c r="H144" s="35"/>
      <c r="I144" s="205"/>
      <c r="J144" s="35"/>
      <c r="K144" s="35"/>
      <c r="L144" s="38"/>
      <c r="M144" s="206"/>
      <c r="N144" s="207"/>
      <c r="O144" s="70"/>
      <c r="P144" s="70"/>
      <c r="Q144" s="70"/>
      <c r="R144" s="70"/>
      <c r="S144" s="70"/>
      <c r="T144" s="71"/>
      <c r="U144" s="33"/>
      <c r="V144" s="33"/>
      <c r="W144" s="33"/>
      <c r="X144" s="33"/>
      <c r="Y144" s="33"/>
      <c r="Z144" s="33"/>
      <c r="AA144" s="33"/>
      <c r="AB144" s="33"/>
      <c r="AC144" s="33"/>
      <c r="AD144" s="33"/>
      <c r="AE144" s="33"/>
      <c r="AT144" s="16" t="s">
        <v>142</v>
      </c>
      <c r="AU144" s="16" t="s">
        <v>84</v>
      </c>
    </row>
    <row r="145" spans="1:65" s="2" customFormat="1" ht="19.2">
      <c r="A145" s="33"/>
      <c r="B145" s="34"/>
      <c r="C145" s="35"/>
      <c r="D145" s="203" t="s">
        <v>317</v>
      </c>
      <c r="E145" s="35"/>
      <c r="F145" s="229" t="s">
        <v>829</v>
      </c>
      <c r="G145" s="35"/>
      <c r="H145" s="35"/>
      <c r="I145" s="205"/>
      <c r="J145" s="35"/>
      <c r="K145" s="35"/>
      <c r="L145" s="38"/>
      <c r="M145" s="206"/>
      <c r="N145" s="207"/>
      <c r="O145" s="70"/>
      <c r="P145" s="70"/>
      <c r="Q145" s="70"/>
      <c r="R145" s="70"/>
      <c r="S145" s="70"/>
      <c r="T145" s="71"/>
      <c r="U145" s="33"/>
      <c r="V145" s="33"/>
      <c r="W145" s="33"/>
      <c r="X145" s="33"/>
      <c r="Y145" s="33"/>
      <c r="Z145" s="33"/>
      <c r="AA145" s="33"/>
      <c r="AB145" s="33"/>
      <c r="AC145" s="33"/>
      <c r="AD145" s="33"/>
      <c r="AE145" s="33"/>
      <c r="AT145" s="16" t="s">
        <v>317</v>
      </c>
      <c r="AU145" s="16" t="s">
        <v>84</v>
      </c>
    </row>
    <row r="146" spans="1:65" s="2" customFormat="1" ht="16.5" customHeight="1">
      <c r="A146" s="33"/>
      <c r="B146" s="34"/>
      <c r="C146" s="190" t="s">
        <v>197</v>
      </c>
      <c r="D146" s="190" t="s">
        <v>135</v>
      </c>
      <c r="E146" s="191" t="s">
        <v>834</v>
      </c>
      <c r="F146" s="192" t="s">
        <v>835</v>
      </c>
      <c r="G146" s="193" t="s">
        <v>827</v>
      </c>
      <c r="H146" s="251">
        <v>0.01</v>
      </c>
      <c r="I146" s="195"/>
      <c r="J146" s="196">
        <f>ROUND(I146*H146,2)</f>
        <v>0</v>
      </c>
      <c r="K146" s="192" t="s">
        <v>139</v>
      </c>
      <c r="L146" s="38"/>
      <c r="M146" s="197" t="s">
        <v>1</v>
      </c>
      <c r="N146" s="198" t="s">
        <v>42</v>
      </c>
      <c r="O146" s="70"/>
      <c r="P146" s="199">
        <f>O146*H146</f>
        <v>0</v>
      </c>
      <c r="Q146" s="199">
        <v>0</v>
      </c>
      <c r="R146" s="199">
        <f>Q146*H146</f>
        <v>0</v>
      </c>
      <c r="S146" s="199">
        <v>0</v>
      </c>
      <c r="T146" s="200">
        <f>S146*H146</f>
        <v>0</v>
      </c>
      <c r="U146" s="33"/>
      <c r="V146" s="33"/>
      <c r="W146" s="33"/>
      <c r="X146" s="33"/>
      <c r="Y146" s="33"/>
      <c r="Z146" s="33"/>
      <c r="AA146" s="33"/>
      <c r="AB146" s="33"/>
      <c r="AC146" s="33"/>
      <c r="AD146" s="33"/>
      <c r="AE146" s="33"/>
      <c r="AR146" s="201" t="s">
        <v>793</v>
      </c>
      <c r="AT146" s="201" t="s">
        <v>135</v>
      </c>
      <c r="AU146" s="201" t="s">
        <v>84</v>
      </c>
      <c r="AY146" s="16" t="s">
        <v>132</v>
      </c>
      <c r="BE146" s="202">
        <f>IF(N146="základní",J146,0)</f>
        <v>0</v>
      </c>
      <c r="BF146" s="202">
        <f>IF(N146="snížená",J146,0)</f>
        <v>0</v>
      </c>
      <c r="BG146" s="202">
        <f>IF(N146="zákl. přenesená",J146,0)</f>
        <v>0</v>
      </c>
      <c r="BH146" s="202">
        <f>IF(N146="sníž. přenesená",J146,0)</f>
        <v>0</v>
      </c>
      <c r="BI146" s="202">
        <f>IF(N146="nulová",J146,0)</f>
        <v>0</v>
      </c>
      <c r="BJ146" s="16" t="s">
        <v>84</v>
      </c>
      <c r="BK146" s="202">
        <f>ROUND(I146*H146,2)</f>
        <v>0</v>
      </c>
      <c r="BL146" s="16" t="s">
        <v>793</v>
      </c>
      <c r="BM146" s="201" t="s">
        <v>836</v>
      </c>
    </row>
    <row r="147" spans="1:65" s="2" customFormat="1">
      <c r="A147" s="33"/>
      <c r="B147" s="34"/>
      <c r="C147" s="35"/>
      <c r="D147" s="203" t="s">
        <v>142</v>
      </c>
      <c r="E147" s="35"/>
      <c r="F147" s="204" t="s">
        <v>835</v>
      </c>
      <c r="G147" s="35"/>
      <c r="H147" s="35"/>
      <c r="I147" s="205"/>
      <c r="J147" s="35"/>
      <c r="K147" s="35"/>
      <c r="L147" s="38"/>
      <c r="M147" s="206"/>
      <c r="N147" s="207"/>
      <c r="O147" s="70"/>
      <c r="P147" s="70"/>
      <c r="Q147" s="70"/>
      <c r="R147" s="70"/>
      <c r="S147" s="70"/>
      <c r="T147" s="71"/>
      <c r="U147" s="33"/>
      <c r="V147" s="33"/>
      <c r="W147" s="33"/>
      <c r="X147" s="33"/>
      <c r="Y147" s="33"/>
      <c r="Z147" s="33"/>
      <c r="AA147" s="33"/>
      <c r="AB147" s="33"/>
      <c r="AC147" s="33"/>
      <c r="AD147" s="33"/>
      <c r="AE147" s="33"/>
      <c r="AT147" s="16" t="s">
        <v>142</v>
      </c>
      <c r="AU147" s="16" t="s">
        <v>84</v>
      </c>
    </row>
    <row r="148" spans="1:65" s="2" customFormat="1" ht="19.2">
      <c r="A148" s="33"/>
      <c r="B148" s="34"/>
      <c r="C148" s="35"/>
      <c r="D148" s="203" t="s">
        <v>317</v>
      </c>
      <c r="E148" s="35"/>
      <c r="F148" s="229" t="s">
        <v>829</v>
      </c>
      <c r="G148" s="35"/>
      <c r="H148" s="35"/>
      <c r="I148" s="205"/>
      <c r="J148" s="35"/>
      <c r="K148" s="35"/>
      <c r="L148" s="38"/>
      <c r="M148" s="247"/>
      <c r="N148" s="248"/>
      <c r="O148" s="249"/>
      <c r="P148" s="249"/>
      <c r="Q148" s="249"/>
      <c r="R148" s="249"/>
      <c r="S148" s="249"/>
      <c r="T148" s="250"/>
      <c r="U148" s="33"/>
      <c r="V148" s="33"/>
      <c r="W148" s="33"/>
      <c r="X148" s="33"/>
      <c r="Y148" s="33"/>
      <c r="Z148" s="33"/>
      <c r="AA148" s="33"/>
      <c r="AB148" s="33"/>
      <c r="AC148" s="33"/>
      <c r="AD148" s="33"/>
      <c r="AE148" s="33"/>
      <c r="AT148" s="16" t="s">
        <v>317</v>
      </c>
      <c r="AU148" s="16" t="s">
        <v>84</v>
      </c>
    </row>
    <row r="149" spans="1:65" s="2" customFormat="1" ht="6.9" customHeight="1">
      <c r="A149" s="33"/>
      <c r="B149" s="53"/>
      <c r="C149" s="54"/>
      <c r="D149" s="54"/>
      <c r="E149" s="54"/>
      <c r="F149" s="54"/>
      <c r="G149" s="54"/>
      <c r="H149" s="54"/>
      <c r="I149" s="54"/>
      <c r="J149" s="54"/>
      <c r="K149" s="54"/>
      <c r="L149" s="38"/>
      <c r="M149" s="33"/>
      <c r="O149" s="33"/>
      <c r="P149" s="33"/>
      <c r="Q149" s="33"/>
      <c r="R149" s="33"/>
      <c r="S149" s="33"/>
      <c r="T149" s="33"/>
      <c r="U149" s="33"/>
      <c r="V149" s="33"/>
      <c r="W149" s="33"/>
      <c r="X149" s="33"/>
      <c r="Y149" s="33"/>
      <c r="Z149" s="33"/>
      <c r="AA149" s="33"/>
      <c r="AB149" s="33"/>
      <c r="AC149" s="33"/>
      <c r="AD149" s="33"/>
      <c r="AE149" s="33"/>
    </row>
  </sheetData>
  <sheetProtection algorithmName="SHA-512" hashValue="4YQ5b8PgonVuSwc2gMVYHwFN63p2KrykUpZwAJDmgoar0AW1nATUPNyO/VVeyrK1nTF2PMj6+wYyhHxUvmYDGA==" saltValue="wg1HQPNkqFy78Tjf8qLK2G0aKGGEIQWkIDBlUJEaiNE4v/MyoOofS9fjXpdmwfmQvIqWMwPSxvKGpqqiEGP/cg==" spinCount="100000" sheet="1" objects="1" scenarios="1" formatColumns="0" formatRows="0" autoFilter="0"/>
  <autoFilter ref="C116:K14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SO 01 - ST - Oprava výhyb...</vt:lpstr>
      <vt:lpstr>SO 02 - ST - Oprava přípo...</vt:lpstr>
      <vt:lpstr>SO 03 - 01 - SSZT - Sborn...</vt:lpstr>
      <vt:lpstr>SO 03 - 02 - SSZT - ÚRS</vt:lpstr>
      <vt:lpstr>SO 04 - SEE - Oprava EOV ...</vt:lpstr>
      <vt:lpstr>VON - Oprava výhybek v žs...</vt:lpstr>
      <vt:lpstr>'Rekapitulace stavby'!Názvy_tisku</vt:lpstr>
      <vt:lpstr>'SO 01 - ST - Oprava výhyb...'!Názvy_tisku</vt:lpstr>
      <vt:lpstr>'SO 02 - ST - Oprava přípo...'!Názvy_tisku</vt:lpstr>
      <vt:lpstr>'SO 03 - 01 - SSZT - Sborn...'!Názvy_tisku</vt:lpstr>
      <vt:lpstr>'SO 03 - 02 - SSZT - ÚRS'!Názvy_tisku</vt:lpstr>
      <vt:lpstr>'SO 04 - SEE - Oprava EOV ...'!Názvy_tisku</vt:lpstr>
      <vt:lpstr>'VON - Oprava výhybek v žs...'!Názvy_tisku</vt:lpstr>
      <vt:lpstr>'Rekapitulace stavby'!Oblast_tisku</vt:lpstr>
      <vt:lpstr>'SO 01 - ST - Oprava výhyb...'!Oblast_tisku</vt:lpstr>
      <vt:lpstr>'SO 02 - ST - Oprava přípo...'!Oblast_tisku</vt:lpstr>
      <vt:lpstr>'SO 03 - 01 - SSZT - Sborn...'!Oblast_tisku</vt:lpstr>
      <vt:lpstr>'SO 03 - 02 - SSZT - ÚRS'!Oblast_tisku</vt:lpstr>
      <vt:lpstr>'SO 04 - SEE - Oprava EOV ...'!Oblast_tisku</vt:lpstr>
      <vt:lpstr>'VON - Oprava výhybek v žs...'!Oblast_tisku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2023-05-03T04:32:17Z</dcterms:created>
  <dcterms:modified xsi:type="dcterms:W3CDTF">2023-05-03T07:47:15Z</dcterms:modified>
</cp:coreProperties>
</file>